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B67FA16A-771A-477A-B8CC-46773ADCC7E3}" xr6:coauthVersionLast="45" xr6:coauthVersionMax="45" xr10:uidLastSave="{00000000-0000-0000-0000-000000000000}"/>
  <bookViews>
    <workbookView xWindow="-120" yWindow="-120" windowWidth="29040" windowHeight="15720" activeTab="5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t Trading Bonds" sheetId="9" r:id="rId7"/>
    <sheet name="Suspend" sheetId="10" r:id="rId8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6" i="20" l="1"/>
  <c r="D26" i="20"/>
  <c r="F25" i="20"/>
  <c r="F26" i="20" s="1"/>
  <c r="E25" i="20"/>
  <c r="D25" i="20"/>
  <c r="F18" i="20"/>
  <c r="F19" i="20" s="1"/>
  <c r="E18" i="20"/>
  <c r="E19" i="20" s="1"/>
  <c r="D18" i="20"/>
  <c r="D19" i="20" s="1"/>
  <c r="E11" i="20"/>
  <c r="D11" i="20"/>
  <c r="F10" i="20"/>
  <c r="F11" i="20" s="1"/>
  <c r="E10" i="20"/>
  <c r="D10" i="20"/>
  <c r="L18" i="16" l="1"/>
  <c r="M18" i="16"/>
  <c r="N18" i="16"/>
  <c r="N60" i="16"/>
  <c r="L56" i="16"/>
  <c r="L60" i="16" s="1"/>
  <c r="M56" i="16"/>
  <c r="M60" i="16" s="1"/>
  <c r="N56" i="16"/>
  <c r="L66" i="16"/>
  <c r="M66" i="16"/>
  <c r="N66" i="16"/>
  <c r="L49" i="16"/>
  <c r="M49" i="16"/>
  <c r="N49" i="16"/>
  <c r="L40" i="16"/>
  <c r="M40" i="16"/>
  <c r="N40" i="16"/>
  <c r="L45" i="16"/>
  <c r="M45" i="16"/>
  <c r="N45" i="16"/>
  <c r="L79" i="16"/>
  <c r="M79" i="16"/>
  <c r="N79" i="16"/>
  <c r="L59" i="16"/>
  <c r="M59" i="16"/>
  <c r="N59" i="16"/>
  <c r="L76" i="16"/>
  <c r="L80" i="16" s="1"/>
  <c r="M76" i="16"/>
  <c r="M80" i="16" s="1"/>
  <c r="N76" i="16"/>
  <c r="N80" i="16" s="1"/>
  <c r="L25" i="16"/>
  <c r="M25" i="16"/>
  <c r="N25" i="16"/>
  <c r="L30" i="16"/>
  <c r="M30" i="16"/>
  <c r="N30" i="16"/>
  <c r="L70" i="16"/>
  <c r="M70" i="16"/>
  <c r="N70" i="16"/>
  <c r="L22" i="16"/>
  <c r="M22" i="16"/>
  <c r="N22" i="16"/>
  <c r="N50" i="16" l="1"/>
  <c r="N81" i="16" s="1"/>
  <c r="M50" i="16"/>
  <c r="D6" i="12" s="1"/>
  <c r="L50" i="16"/>
  <c r="L81" i="16" s="1"/>
  <c r="I6" i="12" l="1"/>
  <c r="M81" i="16"/>
  <c r="N6" i="12"/>
  <c r="J10" i="12"/>
  <c r="E10" i="12"/>
  <c r="E11" i="12" l="1"/>
  <c r="J11" i="12"/>
</calcChain>
</file>

<file path=xl/sharedStrings.xml><?xml version="1.0" encoding="utf-8"?>
<sst xmlns="http://schemas.openxmlformats.org/spreadsheetml/2006/main" count="539" uniqueCount="327">
  <si>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</si>
  <si>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</si>
  <si>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</si>
  <si>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</si>
  <si>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</si>
  <si>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</si>
  <si>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</si>
  <si>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</si>
  <si>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</si>
  <si>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</si>
  <si>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</si>
  <si>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</si>
  <si>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</si>
  <si>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</si>
  <si>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</si>
  <si>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</si>
  <si>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</si>
  <si>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</si>
  <si>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</si>
  <si>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</si>
  <si>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</si>
  <si>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</si>
  <si>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</si>
  <si>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</si>
  <si>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</si>
  <si>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</si>
  <si>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</si>
  <si>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</si>
  <si>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</si>
  <si>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</si>
  <si>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</si>
  <si>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</si>
  <si>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</si>
  <si>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</si>
  <si>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</si>
  <si>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</si>
  <si>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</si>
  <si>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</si>
  <si>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</si>
  <si>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</si>
  <si>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</si>
  <si>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</si>
  <si>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</si>
  <si>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</si>
  <si>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</si>
  <si>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</si>
  <si>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</si>
  <si>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</si>
  <si>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</si>
  <si>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</si>
  <si>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</si>
  <si>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</si>
  <si>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</si>
  <si>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CB10</t>
  </si>
  <si>
    <t>CB20</t>
  </si>
  <si>
    <t>19/12/2025</t>
  </si>
  <si>
    <t>CB25</t>
  </si>
  <si>
    <t>ــــــــــــــــ</t>
  </si>
  <si>
    <t>CB30</t>
  </si>
  <si>
    <t>Second</t>
  </si>
  <si>
    <t>CB35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</si>
  <si>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</si>
  <si>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</si>
  <si>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</si>
  <si>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</si>
  <si>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</si>
  <si>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</si>
  <si>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</si>
  <si>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</si>
  <si>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</si>
  <si>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</si>
  <si>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</si>
  <si>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</si>
  <si>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</si>
  <si>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</si>
  <si>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</si>
  <si>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</si>
  <si>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</si>
  <si>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</si>
  <si>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</si>
  <si>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</si>
  <si>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</si>
  <si>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</si>
  <si>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</si>
  <si>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</si>
  <si>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</si>
  <si>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</si>
  <si>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</si>
  <si>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</si>
  <si>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</si>
  <si>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Al-Sanam Islamic Bank</t>
  </si>
  <si>
    <t>BSAN</t>
  </si>
  <si>
    <t>ـــــــــــــــــــــــــــــــــــ</t>
  </si>
  <si>
    <t>INCP</t>
  </si>
  <si>
    <t>Money Service Sector</t>
  </si>
  <si>
    <t>BMFI</t>
  </si>
  <si>
    <t>Kharkh Tour Amuzement City</t>
  </si>
  <si>
    <t>SKTA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</si>
  <si>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</si>
  <si>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</si>
  <si>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</si>
  <si>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</si>
  <si>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</si>
  <si>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</si>
  <si>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</si>
  <si>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</si>
  <si>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</si>
  <si>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BIBI</t>
  </si>
  <si>
    <t>IKLV</t>
  </si>
  <si>
    <t>BMNS</t>
  </si>
  <si>
    <t>AIPM</t>
  </si>
  <si>
    <t>Investment Bank of Iraq</t>
  </si>
  <si>
    <t>Al -Mansour Bank</t>
  </si>
  <si>
    <t>Service Sector</t>
  </si>
  <si>
    <t>Industrial Sector</t>
  </si>
  <si>
    <t>Al-Kindi of Veterinary Vaccines</t>
  </si>
  <si>
    <t>Agricultural Sector</t>
  </si>
  <si>
    <t>General Transportation</t>
  </si>
  <si>
    <t>National Chemical &amp;Plastic</t>
  </si>
  <si>
    <t>Modern for Animal Production</t>
  </si>
  <si>
    <t>Mosul Bank For Investment</t>
  </si>
  <si>
    <t>Agricultural Products Meat</t>
  </si>
  <si>
    <t>National Furniture Industries</t>
  </si>
  <si>
    <t>Total of Banks Sector</t>
  </si>
  <si>
    <t>Total of Service Sector</t>
  </si>
  <si>
    <t>Total of Industrial Sector</t>
  </si>
  <si>
    <t>Total of Agricultural Sector</t>
  </si>
  <si>
    <t>National Bank of Iraq</t>
  </si>
  <si>
    <t>BNOI</t>
  </si>
  <si>
    <t>Total of Hotels Sector</t>
  </si>
  <si>
    <t>HKAR</t>
  </si>
  <si>
    <t xml:space="preserve">Rehab Karbalaa </t>
  </si>
  <si>
    <t>Previous Average Price</t>
  </si>
  <si>
    <t>Cihan Bank for Islamic Investment&amp;Finance</t>
  </si>
  <si>
    <t>BCIH</t>
  </si>
  <si>
    <t>Elaf Islamic Bank</t>
  </si>
  <si>
    <t>BELF</t>
  </si>
  <si>
    <t>Asia Al Iraq Islamic Bank</t>
  </si>
  <si>
    <t>BAIB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</si>
  <si>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</si>
  <si>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</si>
  <si>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</si>
  <si>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</si>
  <si>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</si>
  <si>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</si>
  <si>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</si>
  <si>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Al -Khazer Construction Materials</t>
  </si>
  <si>
    <t>IKHC</t>
  </si>
  <si>
    <t>Iraqi Carton Manufactories</t>
  </si>
  <si>
    <t>IICM</t>
  </si>
  <si>
    <t>Al-Sadeer Hotel</t>
  </si>
  <si>
    <t>HSAD</t>
  </si>
  <si>
    <t>Al-Ahlyia agricultural production</t>
  </si>
  <si>
    <t>AAHP</t>
  </si>
  <si>
    <t>Region Trade Bank</t>
  </si>
  <si>
    <t>BRTB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</si>
  <si>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</si>
  <si>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</si>
  <si>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</si>
  <si>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</si>
  <si>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</si>
  <si>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</si>
  <si>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</si>
  <si>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</si>
  <si>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Al-Qurtas Islamic Bank</t>
  </si>
  <si>
    <t>BQUR</t>
  </si>
  <si>
    <t>Trust International Islamic Bank</t>
  </si>
  <si>
    <t>BTRU</t>
  </si>
  <si>
    <t>International Islamic Bank</t>
  </si>
  <si>
    <t>BINT</t>
  </si>
  <si>
    <t>Baghdad for Packing Materials</t>
  </si>
  <si>
    <t>IBPM</t>
  </si>
  <si>
    <t xml:space="preserve">AL-Rebass for Poultry&amp;feed </t>
  </si>
  <si>
    <t>AREB</t>
  </si>
  <si>
    <t>-</t>
  </si>
  <si>
    <t>United Bank</t>
  </si>
  <si>
    <t>BUND</t>
  </si>
  <si>
    <t>Modern Construction Materials</t>
  </si>
  <si>
    <t>IMCM</t>
  </si>
  <si>
    <t>Electronic Industry</t>
  </si>
  <si>
    <t>IELI</t>
  </si>
  <si>
    <t>AL-Badia for General Trans</t>
  </si>
  <si>
    <t>SBAG</t>
  </si>
  <si>
    <t>HPAL</t>
  </si>
  <si>
    <t>FIDI</t>
  </si>
  <si>
    <t>Iraqi Deposit Insurance Corporation</t>
  </si>
  <si>
    <t>HISH</t>
  </si>
  <si>
    <t>Ishtar Hotels</t>
  </si>
  <si>
    <t>ABAP</t>
  </si>
  <si>
    <t xml:space="preserve">Babil Animal &amp; Vegetable Production </t>
  </si>
  <si>
    <t>AMEF</t>
  </si>
  <si>
    <t>Middle East for Production- Fish</t>
  </si>
  <si>
    <t>Karmal Brokerage</t>
  </si>
  <si>
    <t>FKSX</t>
  </si>
  <si>
    <t>BBOB</t>
  </si>
  <si>
    <t>Bank of Baghdad</t>
  </si>
  <si>
    <t>Rabee Securities</t>
  </si>
  <si>
    <t>FRSE</t>
  </si>
  <si>
    <t>Al-Mashreq Al-Arabi Islamic Bank</t>
  </si>
  <si>
    <t>BAMS</t>
  </si>
  <si>
    <t>HMAN</t>
  </si>
  <si>
    <t>Mansour Hotel</t>
  </si>
  <si>
    <t>NDIL</t>
  </si>
  <si>
    <t>Dilina Insurance Company</t>
  </si>
  <si>
    <t>BIIB</t>
  </si>
  <si>
    <t>Iraqi Islamic Bank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</si>
  <si>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</si>
  <si>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</si>
  <si>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</si>
  <si>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</si>
  <si>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</si>
  <si>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</si>
  <si>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Gulf Commercial Bank</t>
  </si>
  <si>
    <t>BGUC</t>
  </si>
  <si>
    <t>Metallic Industries and Bicycles</t>
  </si>
  <si>
    <t>IMIB</t>
  </si>
  <si>
    <t>Commercial Islamic Bank of Iraq</t>
  </si>
  <si>
    <t>BCOI</t>
  </si>
  <si>
    <t>Total of Telecommunication Sector</t>
  </si>
  <si>
    <t>Tourist Village of Mosul dam</t>
  </si>
  <si>
    <t>HTVM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</si>
  <si>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</si>
  <si>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</si>
  <si>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</si>
  <si>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</si>
  <si>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</si>
  <si>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</si>
  <si>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</si>
  <si>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AIRP</t>
  </si>
  <si>
    <t xml:space="preserve">Iraqi Agricultural Products 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</si>
  <si>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</si>
  <si>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</si>
  <si>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</si>
  <si>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</si>
  <si>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</si>
  <si>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</si>
  <si>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</si>
  <si>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BROI</t>
  </si>
  <si>
    <t>Credit Bank Of Iraq</t>
  </si>
  <si>
    <t>Palestine Hotel</t>
  </si>
  <si>
    <t>IMAP</t>
  </si>
  <si>
    <t>Al-Mansour Pharmaceuticals Industries</t>
  </si>
  <si>
    <t>SNUC</t>
  </si>
  <si>
    <t>AL-Nukhba for Construction</t>
  </si>
  <si>
    <t>BAAI</t>
  </si>
  <si>
    <t>Arab Islamic Bank</t>
  </si>
  <si>
    <t>Al-Ameen for Insurance</t>
  </si>
  <si>
    <t>NAME</t>
  </si>
  <si>
    <t>IRMC</t>
  </si>
  <si>
    <t>Ready Made Clothes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</si>
  <si>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</si>
  <si>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</si>
  <si>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</si>
  <si>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</si>
  <si>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</si>
  <si>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</si>
  <si>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Al-Taif Islamic Bank</t>
  </si>
  <si>
    <t>BTIB</t>
  </si>
  <si>
    <t>Babylon Hotel</t>
  </si>
  <si>
    <t>HBAY</t>
  </si>
  <si>
    <t>Ameen Al-Iraq Islamic Bank</t>
  </si>
  <si>
    <t>BAME</t>
  </si>
  <si>
    <t>Baghdad -Iraq Transportation</t>
  </si>
  <si>
    <t>SBPT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</si>
  <si>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</si>
  <si>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</si>
  <si>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</si>
  <si>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</si>
  <si>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</si>
  <si>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</si>
  <si>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</si>
  <si>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</si>
  <si>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</si>
  <si>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</si>
  <si>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</si>
  <si>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</si>
  <si>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</si>
  <si>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</si>
  <si>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</si>
  <si>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</si>
  <si>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</si>
  <si>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</si>
  <si>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</si>
  <si>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</si>
  <si>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</si>
  <si>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Economy Bank</t>
  </si>
  <si>
    <t>BEFI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</si>
  <si>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</si>
  <si>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</si>
  <si>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</si>
  <si>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</si>
  <si>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</si>
  <si>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</si>
  <si>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</si>
  <si>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</si>
  <si>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National for Tourist Investment</t>
  </si>
  <si>
    <t>HNTI</t>
  </si>
  <si>
    <t>Iraqi Date Processing and Marketing</t>
  </si>
  <si>
    <t>IIDP</t>
  </si>
  <si>
    <t>Total of Insurance Sector</t>
  </si>
  <si>
    <t>Hammurabi Commercial Bank</t>
  </si>
  <si>
    <t>BHAM</t>
  </si>
  <si>
    <t>Al-Khatam Telecom</t>
  </si>
  <si>
    <t>TZNI</t>
  </si>
  <si>
    <t>Sunday 21/9/2025</t>
  </si>
  <si>
    <t>Iraq Stock Exchange not trading companies of Sunday 21/9/2025</t>
  </si>
  <si>
    <t>ISX Trading Indices of Sunday 21/9/2025</t>
  </si>
  <si>
    <t>Bulletin No (166)</t>
  </si>
  <si>
    <t>Second Platform Market Bulletin No (166)</t>
  </si>
  <si>
    <t xml:space="preserve">Undisclosed Platform Companies Bulletin No (166) </t>
  </si>
  <si>
    <t xml:space="preserve">Regular Market Bulletin No (166) </t>
  </si>
  <si>
    <t xml:space="preserve">Gulf Insurance </t>
  </si>
  <si>
    <t>NGIR</t>
  </si>
  <si>
    <t>Non Iraqis' Bulletin  Sunday    Sept  21   2025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</si>
  <si>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</si>
  <si>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</si>
  <si>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</si>
  <si>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</si>
  <si>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</si>
  <si>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 xml:space="preserve">Al-Tife Islamic Bank </t>
  </si>
  <si>
    <t>Total Bank sector</t>
  </si>
  <si>
    <t>Non Iraqi Trading of Regular Market (Sell)</t>
  </si>
  <si>
    <t>Al-Mansour Bank</t>
  </si>
  <si>
    <t>Non Iraqi Trading of Second Market (Sell)</t>
  </si>
  <si>
    <t xml:space="preserve"> Industry sector</t>
  </si>
  <si>
    <t>Fallujah for Construction Materials</t>
  </si>
  <si>
    <t>Total Industry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</si>
</sst>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rgb="FF002060"/>
      <name val="Arial"/>
      <family val="2"/>
    </font>
    <font>
      <sz val="8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b/>
      <sz val="17"/>
      <color rgb="FF002060"/>
      <name val="Calibri"/>
      <family val="2"/>
    </font>
    <font>
      <b/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sz val="12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sz val="16"/>
      <color rgb="FF002060"/>
      <name val="Calibri"/>
      <family val="2"/>
      <scheme val="minor"/>
    </font>
    <font>
      <b/>
      <sz val="13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17"/>
      <color rgb="FF002060"/>
      <name val="Calibri"/>
      <family val="2"/>
      <scheme val="minor"/>
    </font>
    <font>
      <b/>
      <u/>
      <sz val="16"/>
      <color rgb="FF002060"/>
      <name val="Calibri"/>
      <family val="2"/>
      <scheme val="minor"/>
    </font>
    <font>
      <b/>
      <sz val="15"/>
      <color rgb="FF002060"/>
      <name val="Calibri"/>
      <family val="2"/>
      <scheme val="minor"/>
    </font>
    <font>
      <sz val="14"/>
      <color rgb="FF002060"/>
      <name val="Calibri"/>
      <family val="2"/>
      <scheme val="minor"/>
    </font>
    <font>
      <sz val="11"/>
      <color rgb="FF00B050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00B050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</fills>
  <borders count="114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364">
    <xf numFmtId="0" fontId="0" fillId="0" borderId="0"/>
    <xf numFmtId="0" fontId="1" fillId="0" borderId="0"/>
    <xf numFmtId="0" fontId="1" fillId="0" borderId="0"/>
    <xf numFmtId="0" fontId="6" fillId="0" borderId="0"/>
    <xf numFmtId="0" fontId="5" fillId="0" borderId="0"/>
    <xf numFmtId="0" fontId="1" fillId="0" borderId="0"/>
    <xf numFmtId="166" fontId="6" fillId="0" borderId="0" applyFont="0" applyFill="0" applyBorder="0" applyAlignment="0" applyProtection="0"/>
    <xf numFmtId="0" fontId="5" fillId="0" borderId="0"/>
    <xf numFmtId="0" fontId="6" fillId="0" borderId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0" fontId="22" fillId="7" borderId="0" applyNumberFormat="0" applyBorder="0" applyAlignment="0" applyProtection="0"/>
    <xf numFmtId="0" fontId="23" fillId="10" borderId="40" applyNumberFormat="0" applyAlignment="0" applyProtection="0"/>
    <xf numFmtId="0" fontId="24" fillId="11" borderId="43" applyNumberFormat="0" applyAlignment="0" applyProtection="0"/>
    <xf numFmtId="166" fontId="20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6" fillId="6" borderId="0" applyNumberFormat="0" applyBorder="0" applyAlignment="0" applyProtection="0"/>
    <xf numFmtId="0" fontId="27" fillId="0" borderId="37" applyNumberFormat="0" applyFill="0" applyAlignment="0" applyProtection="0"/>
    <xf numFmtId="0" fontId="28" fillId="0" borderId="38" applyNumberFormat="0" applyFill="0" applyAlignment="0" applyProtection="0"/>
    <xf numFmtId="0" fontId="29" fillId="0" borderId="39" applyNumberFormat="0" applyFill="0" applyAlignment="0" applyProtection="0"/>
    <xf numFmtId="0" fontId="29" fillId="0" borderId="0" applyNumberFormat="0" applyFill="0" applyBorder="0" applyAlignment="0" applyProtection="0"/>
    <xf numFmtId="0" fontId="30" fillId="9" borderId="40" applyNumberFormat="0" applyAlignment="0" applyProtection="0"/>
    <xf numFmtId="0" fontId="31" fillId="0" borderId="42" applyNumberFormat="0" applyFill="0" applyAlignment="0" applyProtection="0"/>
    <xf numFmtId="0" fontId="32" fillId="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33" fillId="10" borderId="41" applyNumberFormat="0" applyAlignment="0" applyProtection="0"/>
    <xf numFmtId="0" fontId="34" fillId="0" borderId="0" applyNumberFormat="0" applyFill="0" applyBorder="0" applyAlignment="0" applyProtection="0"/>
    <xf numFmtId="0" fontId="35" fillId="0" borderId="45" applyNumberFormat="0" applyFill="0" applyAlignment="0" applyProtection="0"/>
    <xf numFmtId="0" fontId="3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37" applyNumberFormat="0" applyFill="0" applyAlignment="0" applyProtection="0"/>
    <xf numFmtId="0" fontId="40" fillId="0" borderId="38" applyNumberFormat="0" applyFill="0" applyAlignment="0" applyProtection="0"/>
    <xf numFmtId="0" fontId="37" fillId="0" borderId="39" applyNumberFormat="0" applyFill="0" applyAlignment="0" applyProtection="0"/>
    <xf numFmtId="0" fontId="37" fillId="0" borderId="0" applyNumberFormat="0" applyFill="0" applyBorder="0" applyAlignment="0" applyProtection="0"/>
    <xf numFmtId="0" fontId="41" fillId="6" borderId="0" applyNumberFormat="0" applyBorder="0" applyAlignment="0" applyProtection="0"/>
    <xf numFmtId="0" fontId="42" fillId="7" borderId="0" applyNumberFormat="0" applyBorder="0" applyAlignment="0" applyProtection="0"/>
    <xf numFmtId="0" fontId="43" fillId="9" borderId="40" applyNumberFormat="0" applyAlignment="0" applyProtection="0"/>
    <xf numFmtId="0" fontId="44" fillId="10" borderId="41" applyNumberFormat="0" applyAlignment="0" applyProtection="0"/>
    <xf numFmtId="0" fontId="45" fillId="10" borderId="40" applyNumberFormat="0" applyAlignment="0" applyProtection="0"/>
    <xf numFmtId="0" fontId="46" fillId="0" borderId="42" applyNumberFormat="0" applyFill="0" applyAlignment="0" applyProtection="0"/>
    <xf numFmtId="0" fontId="47" fillId="11" borderId="43" applyNumberFormat="0" applyAlignment="0" applyProtection="0"/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45" applyNumberFormat="0" applyFill="0" applyAlignment="0" applyProtection="0"/>
    <xf numFmtId="0" fontId="5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5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5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5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5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5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2" fillId="39" borderId="0" applyNumberFormat="0" applyBorder="0" applyAlignment="0" applyProtection="0"/>
    <xf numFmtId="0" fontId="55" fillId="55" borderId="56" applyNumberFormat="0" applyAlignment="0" applyProtection="0"/>
    <xf numFmtId="0" fontId="52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2" fillId="43" borderId="0" applyNumberFormat="0" applyBorder="0" applyAlignment="0" applyProtection="0"/>
    <xf numFmtId="0" fontId="52" fillId="44" borderId="0" applyNumberFormat="0" applyBorder="0" applyAlignment="0" applyProtection="0"/>
    <xf numFmtId="0" fontId="52" fillId="45" borderId="0" applyNumberFormat="0" applyBorder="0" applyAlignment="0" applyProtection="0"/>
    <xf numFmtId="0" fontId="52" fillId="40" borderId="0" applyNumberFormat="0" applyBorder="0" applyAlignment="0" applyProtection="0"/>
    <xf numFmtId="0" fontId="52" fillId="43" borderId="0" applyNumberFormat="0" applyBorder="0" applyAlignment="0" applyProtection="0"/>
    <xf numFmtId="0" fontId="52" fillId="46" borderId="0" applyNumberFormat="0" applyBorder="0" applyAlignment="0" applyProtection="0"/>
    <xf numFmtId="0" fontId="21" fillId="16" borderId="0" applyNumberFormat="0" applyBorder="0" applyAlignment="0" applyProtection="0"/>
    <xf numFmtId="0" fontId="53" fillId="47" borderId="0" applyNumberFormat="0" applyBorder="0" applyAlignment="0" applyProtection="0"/>
    <xf numFmtId="0" fontId="21" fillId="20" borderId="0" applyNumberFormat="0" applyBorder="0" applyAlignment="0" applyProtection="0"/>
    <xf numFmtId="0" fontId="53" fillId="44" borderId="0" applyNumberFormat="0" applyBorder="0" applyAlignment="0" applyProtection="0"/>
    <xf numFmtId="0" fontId="21" fillId="24" borderId="0" applyNumberFormat="0" applyBorder="0" applyAlignment="0" applyProtection="0"/>
    <xf numFmtId="0" fontId="53" fillId="45" borderId="0" applyNumberFormat="0" applyBorder="0" applyAlignment="0" applyProtection="0"/>
    <xf numFmtId="0" fontId="21" fillId="28" borderId="0" applyNumberFormat="0" applyBorder="0" applyAlignment="0" applyProtection="0"/>
    <xf numFmtId="0" fontId="53" fillId="48" borderId="0" applyNumberFormat="0" applyBorder="0" applyAlignment="0" applyProtection="0"/>
    <xf numFmtId="0" fontId="21" fillId="32" borderId="0" applyNumberFormat="0" applyBorder="0" applyAlignment="0" applyProtection="0"/>
    <xf numFmtId="0" fontId="53" fillId="49" borderId="0" applyNumberFormat="0" applyBorder="0" applyAlignment="0" applyProtection="0"/>
    <xf numFmtId="0" fontId="21" fillId="36" borderId="0" applyNumberFormat="0" applyBorder="0" applyAlignment="0" applyProtection="0"/>
    <xf numFmtId="0" fontId="53" fillId="50" borderId="0" applyNumberFormat="0" applyBorder="0" applyAlignment="0" applyProtection="0"/>
    <xf numFmtId="0" fontId="21" fillId="13" borderId="0" applyNumberFormat="0" applyBorder="0" applyAlignment="0" applyProtection="0"/>
    <xf numFmtId="0" fontId="53" fillId="51" borderId="0" applyNumberFormat="0" applyBorder="0" applyAlignment="0" applyProtection="0"/>
    <xf numFmtId="0" fontId="21" fillId="17" borderId="0" applyNumberFormat="0" applyBorder="0" applyAlignment="0" applyProtection="0"/>
    <xf numFmtId="0" fontId="53" fillId="52" borderId="0" applyNumberFormat="0" applyBorder="0" applyAlignment="0" applyProtection="0"/>
    <xf numFmtId="0" fontId="21" fillId="21" borderId="0" applyNumberFormat="0" applyBorder="0" applyAlignment="0" applyProtection="0"/>
    <xf numFmtId="0" fontId="53" fillId="53" borderId="0" applyNumberFormat="0" applyBorder="0" applyAlignment="0" applyProtection="0"/>
    <xf numFmtId="0" fontId="21" fillId="25" borderId="0" applyNumberFormat="0" applyBorder="0" applyAlignment="0" applyProtection="0"/>
    <xf numFmtId="0" fontId="53" fillId="48" borderId="0" applyNumberFormat="0" applyBorder="0" applyAlignment="0" applyProtection="0"/>
    <xf numFmtId="0" fontId="21" fillId="29" borderId="0" applyNumberFormat="0" applyBorder="0" applyAlignment="0" applyProtection="0"/>
    <xf numFmtId="0" fontId="53" fillId="49" borderId="0" applyNumberFormat="0" applyBorder="0" applyAlignment="0" applyProtection="0"/>
    <xf numFmtId="0" fontId="21" fillId="33" borderId="0" applyNumberFormat="0" applyBorder="0" applyAlignment="0" applyProtection="0"/>
    <xf numFmtId="0" fontId="53" fillId="54" borderId="0" applyNumberFormat="0" applyBorder="0" applyAlignment="0" applyProtection="0"/>
    <xf numFmtId="0" fontId="22" fillId="7" borderId="0" applyNumberFormat="0" applyBorder="0" applyAlignment="0" applyProtection="0"/>
    <xf numFmtId="0" fontId="54" fillId="38" borderId="0" applyNumberFormat="0" applyBorder="0" applyAlignment="0" applyProtection="0"/>
    <xf numFmtId="0" fontId="23" fillId="10" borderId="40" applyNumberFormat="0" applyAlignment="0" applyProtection="0"/>
    <xf numFmtId="0" fontId="55" fillId="55" borderId="47" applyNumberFormat="0" applyAlignment="0" applyProtection="0"/>
    <xf numFmtId="0" fontId="24" fillId="11" borderId="43" applyNumberFormat="0" applyAlignment="0" applyProtection="0"/>
    <xf numFmtId="0" fontId="56" fillId="56" borderId="48" applyNumberFormat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6" borderId="0" applyNumberFormat="0" applyBorder="0" applyAlignment="0" applyProtection="0"/>
    <xf numFmtId="0" fontId="58" fillId="39" borderId="0" applyNumberFormat="0" applyBorder="0" applyAlignment="0" applyProtection="0"/>
    <xf numFmtId="0" fontId="27" fillId="0" borderId="37" applyNumberFormat="0" applyFill="0" applyAlignment="0" applyProtection="0"/>
    <xf numFmtId="0" fontId="59" fillId="0" borderId="49" applyNumberFormat="0" applyFill="0" applyAlignment="0" applyProtection="0"/>
    <xf numFmtId="0" fontId="28" fillId="0" borderId="38" applyNumberFormat="0" applyFill="0" applyAlignment="0" applyProtection="0"/>
    <xf numFmtId="0" fontId="60" fillId="0" borderId="50" applyNumberFormat="0" applyFill="0" applyAlignment="0" applyProtection="0"/>
    <xf numFmtId="0" fontId="29" fillId="0" borderId="39" applyNumberFormat="0" applyFill="0" applyAlignment="0" applyProtection="0"/>
    <xf numFmtId="0" fontId="61" fillId="0" borderId="51" applyNumberFormat="0" applyFill="0" applyAlignment="0" applyProtection="0"/>
    <xf numFmtId="0" fontId="2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0" fillId="9" borderId="40" applyNumberFormat="0" applyAlignment="0" applyProtection="0"/>
    <xf numFmtId="0" fontId="62" fillId="42" borderId="47" applyNumberFormat="0" applyAlignment="0" applyProtection="0"/>
    <xf numFmtId="0" fontId="31" fillId="0" borderId="42" applyNumberFormat="0" applyFill="0" applyAlignment="0" applyProtection="0"/>
    <xf numFmtId="0" fontId="63" fillId="0" borderId="52" applyNumberFormat="0" applyFill="0" applyAlignment="0" applyProtection="0"/>
    <xf numFmtId="0" fontId="32" fillId="8" borderId="0" applyNumberFormat="0" applyBorder="0" applyAlignment="0" applyProtection="0"/>
    <xf numFmtId="0" fontId="64" fillId="57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5" fillId="0" borderId="0"/>
    <xf numFmtId="0" fontId="65" fillId="0" borderId="0"/>
    <xf numFmtId="0" fontId="6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33" fillId="10" borderId="41" applyNumberFormat="0" applyAlignment="0" applyProtection="0"/>
    <xf numFmtId="0" fontId="66" fillId="55" borderId="54" applyNumberFormat="0" applyAlignment="0" applyProtection="0"/>
    <xf numFmtId="0" fontId="34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35" fillId="0" borderId="45" applyNumberFormat="0" applyFill="0" applyAlignment="0" applyProtection="0"/>
    <xf numFmtId="0" fontId="68" fillId="0" borderId="55" applyNumberFormat="0" applyFill="0" applyAlignment="0" applyProtection="0"/>
    <xf numFmtId="0" fontId="36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55" fillId="55" borderId="47" applyNumberFormat="0" applyAlignment="0" applyProtection="0"/>
    <xf numFmtId="0" fontId="62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6" fillId="55" borderId="54" applyNumberFormat="0" applyAlignment="0" applyProtection="0"/>
    <xf numFmtId="0" fontId="68" fillId="0" borderId="55" applyNumberFormat="0" applyFill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2" fillId="42" borderId="47" applyNumberFormat="0" applyAlignment="0" applyProtection="0"/>
    <xf numFmtId="0" fontId="55" fillId="55" borderId="47" applyNumberFormat="0" applyAlignment="0" applyProtection="0"/>
    <xf numFmtId="0" fontId="66" fillId="55" borderId="54" applyNumberFormat="0" applyAlignment="0" applyProtection="0"/>
    <xf numFmtId="0" fontId="68" fillId="0" borderId="55" applyNumberFormat="0" applyFill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2" fillId="42" borderId="47" applyNumberFormat="0" applyAlignment="0" applyProtection="0"/>
    <xf numFmtId="0" fontId="55" fillId="55" borderId="47" applyNumberFormat="0" applyAlignment="0" applyProtection="0"/>
    <xf numFmtId="0" fontId="66" fillId="55" borderId="54" applyNumberFormat="0" applyAlignment="0" applyProtection="0"/>
    <xf numFmtId="0" fontId="68" fillId="0" borderId="55" applyNumberFormat="0" applyFill="0" applyAlignment="0" applyProtection="0"/>
    <xf numFmtId="0" fontId="55" fillId="55" borderId="47" applyNumberFormat="0" applyAlignment="0" applyProtection="0"/>
    <xf numFmtId="0" fontId="62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6" fillId="55" borderId="54" applyNumberFormat="0" applyAlignment="0" applyProtection="0"/>
    <xf numFmtId="0" fontId="68" fillId="0" borderId="55" applyNumberFormat="0" applyFill="0" applyAlignment="0" applyProtection="0"/>
    <xf numFmtId="0" fontId="70" fillId="8" borderId="0" applyNumberFormat="0" applyBorder="0" applyAlignment="0" applyProtection="0"/>
    <xf numFmtId="0" fontId="51" fillId="16" borderId="0" applyNumberFormat="0" applyBorder="0" applyAlignment="0" applyProtection="0"/>
    <xf numFmtId="0" fontId="51" fillId="20" borderId="0" applyNumberFormat="0" applyBorder="0" applyAlignment="0" applyProtection="0"/>
    <xf numFmtId="0" fontId="51" fillId="24" borderId="0" applyNumberFormat="0" applyBorder="0" applyAlignment="0" applyProtection="0"/>
    <xf numFmtId="0" fontId="51" fillId="28" borderId="0" applyNumberFormat="0" applyBorder="0" applyAlignment="0" applyProtection="0"/>
    <xf numFmtId="0" fontId="51" fillId="32" borderId="0" applyNumberFormat="0" applyBorder="0" applyAlignment="0" applyProtection="0"/>
    <xf numFmtId="0" fontId="51" fillId="36" borderId="0" applyNumberFormat="0" applyBorder="0" applyAlignment="0" applyProtection="0"/>
    <xf numFmtId="0" fontId="1" fillId="0" borderId="0"/>
    <xf numFmtId="0" fontId="1" fillId="12" borderId="44" applyNumberFormat="0" applyFont="0" applyAlignment="0" applyProtection="0"/>
    <xf numFmtId="0" fontId="55" fillId="55" borderId="47" applyNumberFormat="0" applyAlignment="0" applyProtection="0"/>
    <xf numFmtId="0" fontId="62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6" fillId="55" borderId="54" applyNumberFormat="0" applyAlignment="0" applyProtection="0"/>
    <xf numFmtId="0" fontId="68" fillId="0" borderId="55" applyNumberFormat="0" applyFill="0" applyAlignment="0" applyProtection="0"/>
    <xf numFmtId="0" fontId="62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6" fillId="55" borderId="58" applyNumberFormat="0" applyAlignment="0" applyProtection="0"/>
    <xf numFmtId="0" fontId="68" fillId="0" borderId="59" applyNumberFormat="0" applyFill="0" applyAlignment="0" applyProtection="0"/>
    <xf numFmtId="0" fontId="55" fillId="55" borderId="56" applyNumberFormat="0" applyAlignment="0" applyProtection="0"/>
    <xf numFmtId="0" fontId="62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6" fillId="55" borderId="58" applyNumberFormat="0" applyAlignment="0" applyProtection="0"/>
    <xf numFmtId="0" fontId="68" fillId="0" borderId="59" applyNumberFormat="0" applyFill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2" fillId="42" borderId="56" applyNumberFormat="0" applyAlignment="0" applyProtection="0"/>
    <xf numFmtId="0" fontId="55" fillId="55" borderId="56" applyNumberFormat="0" applyAlignment="0" applyProtection="0"/>
    <xf numFmtId="0" fontId="66" fillId="55" borderId="58" applyNumberFormat="0" applyAlignment="0" applyProtection="0"/>
    <xf numFmtId="0" fontId="68" fillId="0" borderId="59" applyNumberFormat="0" applyFill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2" fillId="42" borderId="56" applyNumberFormat="0" applyAlignment="0" applyProtection="0"/>
    <xf numFmtId="0" fontId="55" fillId="55" borderId="56" applyNumberFormat="0" applyAlignment="0" applyProtection="0"/>
    <xf numFmtId="0" fontId="66" fillId="55" borderId="58" applyNumberFormat="0" applyAlignment="0" applyProtection="0"/>
    <xf numFmtId="0" fontId="68" fillId="0" borderId="59" applyNumberFormat="0" applyFill="0" applyAlignment="0" applyProtection="0"/>
    <xf numFmtId="0" fontId="55" fillId="55" borderId="56" applyNumberFormat="0" applyAlignment="0" applyProtection="0"/>
    <xf numFmtId="0" fontId="62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6" fillId="55" borderId="58" applyNumberFormat="0" applyAlignment="0" applyProtection="0"/>
    <xf numFmtId="0" fontId="68" fillId="0" borderId="59" applyNumberFormat="0" applyFill="0" applyAlignment="0" applyProtection="0"/>
    <xf numFmtId="0" fontId="55" fillId="55" borderId="56" applyNumberFormat="0" applyAlignment="0" applyProtection="0"/>
    <xf numFmtId="0" fontId="62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6" fillId="55" borderId="58" applyNumberFormat="0" applyAlignment="0" applyProtection="0"/>
    <xf numFmtId="0" fontId="68" fillId="0" borderId="59" applyNumberFormat="0" applyFill="0" applyAlignment="0" applyProtection="0"/>
    <xf numFmtId="0" fontId="55" fillId="55" borderId="72" applyNumberFormat="0" applyAlignment="0" applyProtection="0"/>
    <xf numFmtId="0" fontId="62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6" fillId="58" borderId="57" applyNumberFormat="0" applyFont="0" applyAlignment="0" applyProtection="0"/>
    <xf numFmtId="0" fontId="55" fillId="55" borderId="72" applyNumberFormat="0" applyAlignment="0" applyProtection="0"/>
    <xf numFmtId="0" fontId="6" fillId="58" borderId="73" applyNumberFormat="0" applyFont="0" applyAlignment="0" applyProtection="0"/>
    <xf numFmtId="0" fontId="55" fillId="55" borderId="72" applyNumberFormat="0" applyAlignment="0" applyProtection="0"/>
    <xf numFmtId="0" fontId="62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2" fillId="42" borderId="72" applyNumberFormat="0" applyAlignment="0" applyProtection="0"/>
    <xf numFmtId="0" fontId="55" fillId="55" borderId="72" applyNumberForma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2" fillId="42" borderId="72" applyNumberFormat="0" applyAlignment="0" applyProtection="0"/>
    <xf numFmtId="0" fontId="55" fillId="55" borderId="72" applyNumberForma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55" fillId="55" borderId="72" applyNumberFormat="0" applyAlignment="0" applyProtection="0"/>
    <xf numFmtId="0" fontId="62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62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55" fillId="55" borderId="72" applyNumberFormat="0" applyAlignment="0" applyProtection="0"/>
    <xf numFmtId="0" fontId="62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2" fillId="42" borderId="72" applyNumberFormat="0" applyAlignment="0" applyProtection="0"/>
    <xf numFmtId="0" fontId="55" fillId="55" borderId="72" applyNumberForma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2" fillId="42" borderId="72" applyNumberFormat="0" applyAlignment="0" applyProtection="0"/>
    <xf numFmtId="0" fontId="55" fillId="55" borderId="72" applyNumberForma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55" fillId="55" borderId="72" applyNumberFormat="0" applyAlignment="0" applyProtection="0"/>
    <xf numFmtId="0" fontId="62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55" fillId="55" borderId="72" applyNumberFormat="0" applyAlignment="0" applyProtection="0"/>
    <xf numFmtId="0" fontId="62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6" fillId="58" borderId="73" applyNumberFormat="0" applyFont="0" applyAlignment="0" applyProtection="0"/>
    <xf numFmtId="0" fontId="6" fillId="58" borderId="82" applyNumberFormat="0" applyFont="0" applyAlignment="0" applyProtection="0"/>
    <xf numFmtId="0" fontId="66" fillId="55" borderId="83" applyNumberFormat="0" applyAlignment="0" applyProtection="0"/>
    <xf numFmtId="0" fontId="6" fillId="58" borderId="82" applyNumberFormat="0" applyFont="0" applyAlignment="0" applyProtection="0"/>
    <xf numFmtId="0" fontId="55" fillId="55" borderId="81" applyNumberFormat="0" applyAlignment="0" applyProtection="0"/>
    <xf numFmtId="0" fontId="6" fillId="58" borderId="82" applyNumberFormat="0" applyFont="0" applyAlignment="0" applyProtection="0"/>
    <xf numFmtId="0" fontId="68" fillId="0" borderId="84" applyNumberFormat="0" applyFill="0" applyAlignment="0" applyProtection="0"/>
    <xf numFmtId="0" fontId="66" fillId="55" borderId="83" applyNumberFormat="0" applyAlignment="0" applyProtection="0"/>
    <xf numFmtId="0" fontId="68" fillId="0" borderId="84" applyNumberFormat="0" applyFill="0" applyAlignment="0" applyProtection="0"/>
    <xf numFmtId="0" fontId="62" fillId="42" borderId="81" applyNumberFormat="0" applyAlignment="0" applyProtection="0"/>
    <xf numFmtId="0" fontId="55" fillId="55" borderId="81" applyNumberFormat="0" applyAlignment="0" applyProtection="0"/>
    <xf numFmtId="0" fontId="6" fillId="58" borderId="82" applyNumberFormat="0" applyFont="0" applyAlignment="0" applyProtection="0"/>
    <xf numFmtId="0" fontId="55" fillId="55" borderId="81" applyNumberFormat="0" applyAlignment="0" applyProtection="0"/>
    <xf numFmtId="0" fontId="62" fillId="42" borderId="81" applyNumberFormat="0" applyAlignment="0" applyProtection="0"/>
    <xf numFmtId="0" fontId="55" fillId="55" borderId="81" applyNumberFormat="0" applyAlignment="0" applyProtection="0"/>
    <xf numFmtId="0" fontId="68" fillId="0" borderId="84" applyNumberFormat="0" applyFill="0" applyAlignment="0" applyProtection="0"/>
    <xf numFmtId="0" fontId="66" fillId="55" borderId="83" applyNumberFormat="0" applyAlignment="0" applyProtection="0"/>
    <xf numFmtId="0" fontId="68" fillId="0" borderId="84" applyNumberFormat="0" applyFill="0" applyAlignment="0" applyProtection="0"/>
    <xf numFmtId="0" fontId="6" fillId="58" borderId="82" applyNumberFormat="0" applyFont="0" applyAlignment="0" applyProtection="0"/>
    <xf numFmtId="0" fontId="6" fillId="58" borderId="82" applyNumberFormat="0" applyFont="0" applyAlignment="0" applyProtection="0"/>
    <xf numFmtId="0" fontId="62" fillId="42" borderId="81" applyNumberFormat="0" applyAlignment="0" applyProtection="0"/>
    <xf numFmtId="0" fontId="6" fillId="58" borderId="82" applyNumberFormat="0" applyFont="0" applyAlignment="0" applyProtection="0"/>
    <xf numFmtId="0" fontId="6" fillId="58" borderId="82" applyNumberFormat="0" applyFont="0" applyAlignment="0" applyProtection="0"/>
    <xf numFmtId="0" fontId="66" fillId="55" borderId="83" applyNumberFormat="0" applyAlignment="0" applyProtection="0"/>
    <xf numFmtId="0" fontId="6" fillId="58" borderId="82" applyNumberFormat="0" applyFont="0" applyAlignment="0" applyProtection="0"/>
    <xf numFmtId="0" fontId="6" fillId="58" borderId="82" applyNumberFormat="0" applyFont="0" applyAlignment="0" applyProtection="0"/>
    <xf numFmtId="0" fontId="62" fillId="42" borderId="81" applyNumberFormat="0" applyAlignment="0" applyProtection="0"/>
    <xf numFmtId="0" fontId="55" fillId="55" borderId="81" applyNumberFormat="0" applyAlignment="0" applyProtection="0"/>
    <xf numFmtId="0" fontId="55" fillId="55" borderId="81" applyNumberFormat="0" applyAlignment="0" applyProtection="0"/>
    <xf numFmtId="0" fontId="68" fillId="0" borderId="84" applyNumberFormat="0" applyFill="0" applyAlignment="0" applyProtection="0"/>
    <xf numFmtId="0" fontId="68" fillId="0" borderId="84" applyNumberFormat="0" applyFill="0" applyAlignment="0" applyProtection="0"/>
    <xf numFmtId="0" fontId="62" fillId="42" borderId="81" applyNumberFormat="0" applyAlignment="0" applyProtection="0"/>
    <xf numFmtId="0" fontId="6" fillId="58" borderId="82" applyNumberFormat="0" applyFont="0" applyAlignment="0" applyProtection="0"/>
    <xf numFmtId="0" fontId="66" fillId="55" borderId="83" applyNumberFormat="0" applyAlignment="0" applyProtection="0"/>
    <xf numFmtId="0" fontId="6" fillId="58" borderId="82" applyNumberFormat="0" applyFont="0" applyAlignment="0" applyProtection="0"/>
    <xf numFmtId="0" fontId="62" fillId="42" borderId="81" applyNumberFormat="0" applyAlignment="0" applyProtection="0"/>
    <xf numFmtId="0" fontId="66" fillId="55" borderId="83" applyNumberFormat="0" applyAlignment="0" applyProtection="0"/>
    <xf numFmtId="0" fontId="55" fillId="55" borderId="91" applyNumberFormat="0" applyAlignment="0" applyProtection="0"/>
    <xf numFmtId="0" fontId="62" fillId="42" borderId="91" applyNumberFormat="0" applyAlignment="0" applyProtection="0"/>
    <xf numFmtId="0" fontId="6" fillId="58" borderId="92" applyNumberFormat="0" applyFont="0" applyAlignment="0" applyProtection="0"/>
    <xf numFmtId="0" fontId="6" fillId="58" borderId="92" applyNumberFormat="0" applyFont="0" applyAlignment="0" applyProtection="0"/>
    <xf numFmtId="0" fontId="66" fillId="55" borderId="93" applyNumberFormat="0" applyAlignment="0" applyProtection="0"/>
    <xf numFmtId="0" fontId="68" fillId="0" borderId="94" applyNumberFormat="0" applyFill="0" applyAlignment="0" applyProtection="0"/>
    <xf numFmtId="0" fontId="55" fillId="55" borderId="91" applyNumberFormat="0" applyAlignment="0" applyProtection="0"/>
    <xf numFmtId="0" fontId="62" fillId="42" borderId="91" applyNumberFormat="0" applyAlignment="0" applyProtection="0"/>
    <xf numFmtId="0" fontId="6" fillId="58" borderId="92" applyNumberFormat="0" applyFont="0" applyAlignment="0" applyProtection="0"/>
    <xf numFmtId="0" fontId="6" fillId="58" borderId="92" applyNumberFormat="0" applyFont="0" applyAlignment="0" applyProtection="0"/>
    <xf numFmtId="0" fontId="66" fillId="55" borderId="93" applyNumberFormat="0" applyAlignment="0" applyProtection="0"/>
    <xf numFmtId="0" fontId="68" fillId="0" borderId="94" applyNumberFormat="0" applyFill="0" applyAlignment="0" applyProtection="0"/>
    <xf numFmtId="0" fontId="6" fillId="58" borderId="92" applyNumberFormat="0" applyFont="0" applyAlignment="0" applyProtection="0"/>
    <xf numFmtId="0" fontId="6" fillId="58" borderId="92" applyNumberFormat="0" applyFont="0" applyAlignment="0" applyProtection="0"/>
    <xf numFmtId="0" fontId="62" fillId="42" borderId="91" applyNumberFormat="0" applyAlignment="0" applyProtection="0"/>
    <xf numFmtId="0" fontId="55" fillId="55" borderId="91" applyNumberFormat="0" applyAlignment="0" applyProtection="0"/>
    <xf numFmtId="0" fontId="66" fillId="55" borderId="93" applyNumberFormat="0" applyAlignment="0" applyProtection="0"/>
    <xf numFmtId="0" fontId="68" fillId="0" borderId="94" applyNumberFormat="0" applyFill="0" applyAlignment="0" applyProtection="0"/>
    <xf numFmtId="0" fontId="6" fillId="58" borderId="92" applyNumberFormat="0" applyFont="0" applyAlignment="0" applyProtection="0"/>
    <xf numFmtId="0" fontId="6" fillId="58" borderId="92" applyNumberFormat="0" applyFont="0" applyAlignment="0" applyProtection="0"/>
    <xf numFmtId="0" fontId="62" fillId="42" borderId="91" applyNumberFormat="0" applyAlignment="0" applyProtection="0"/>
    <xf numFmtId="0" fontId="55" fillId="55" borderId="91" applyNumberFormat="0" applyAlignment="0" applyProtection="0"/>
    <xf numFmtId="0" fontId="66" fillId="55" borderId="93" applyNumberFormat="0" applyAlignment="0" applyProtection="0"/>
    <xf numFmtId="0" fontId="68" fillId="0" borderId="94" applyNumberFormat="0" applyFill="0" applyAlignment="0" applyProtection="0"/>
    <xf numFmtId="0" fontId="55" fillId="55" borderId="91" applyNumberFormat="0" applyAlignment="0" applyProtection="0"/>
    <xf numFmtId="0" fontId="62" fillId="42" borderId="91" applyNumberFormat="0" applyAlignment="0" applyProtection="0"/>
    <xf numFmtId="0" fontId="6" fillId="58" borderId="92" applyNumberFormat="0" applyFont="0" applyAlignment="0" applyProtection="0"/>
    <xf numFmtId="0" fontId="6" fillId="58" borderId="92" applyNumberFormat="0" applyFont="0" applyAlignment="0" applyProtection="0"/>
    <xf numFmtId="0" fontId="66" fillId="55" borderId="93" applyNumberFormat="0" applyAlignment="0" applyProtection="0"/>
    <xf numFmtId="0" fontId="68" fillId="0" borderId="94" applyNumberFormat="0" applyFill="0" applyAlignment="0" applyProtection="0"/>
    <xf numFmtId="0" fontId="55" fillId="55" borderId="91" applyNumberFormat="0" applyAlignment="0" applyProtection="0"/>
    <xf numFmtId="0" fontId="62" fillId="42" borderId="91" applyNumberFormat="0" applyAlignment="0" applyProtection="0"/>
    <xf numFmtId="0" fontId="6" fillId="58" borderId="92" applyNumberFormat="0" applyFont="0" applyAlignment="0" applyProtection="0"/>
    <xf numFmtId="0" fontId="6" fillId="58" borderId="92" applyNumberFormat="0" applyFont="0" applyAlignment="0" applyProtection="0"/>
    <xf numFmtId="0" fontId="66" fillId="55" borderId="93" applyNumberFormat="0" applyAlignment="0" applyProtection="0"/>
    <xf numFmtId="0" fontId="68" fillId="0" borderId="94" applyNumberFormat="0" applyFill="0" applyAlignment="0" applyProtection="0"/>
  </cellStyleXfs>
  <cellXfs count="321">
    <xf numFmtId="0" fontId="0" fillId="0" borderId="0" xfId="0"/>
    <xf numFmtId="0" fontId="2" fillId="0" borderId="0" xfId="0" applyFont="1"/>
    <xf numFmtId="0" fontId="4" fillId="0" borderId="0" xfId="0" applyFont="1"/>
    <xf numFmtId="0" fontId="5" fillId="0" borderId="0" xfId="0" applyFont="1"/>
    <xf numFmtId="0" fontId="0" fillId="0" borderId="0" xfId="0" applyAlignment="1">
      <alignment horizontal="center"/>
    </xf>
    <xf numFmtId="0" fontId="9" fillId="0" borderId="10" xfId="1" applyFont="1" applyBorder="1" applyAlignment="1">
      <alignment vertical="center" wrapText="1"/>
    </xf>
    <xf numFmtId="0" fontId="11" fillId="0" borderId="0" xfId="0" applyFont="1"/>
    <xf numFmtId="0" fontId="8" fillId="4" borderId="30" xfId="1" applyFont="1" applyFill="1" applyBorder="1" applyAlignment="1">
      <alignment horizontal="center" vertical="center" wrapText="1"/>
    </xf>
    <xf numFmtId="0" fontId="8" fillId="4" borderId="31" xfId="1" applyFont="1" applyFill="1" applyBorder="1" applyAlignment="1">
      <alignment horizontal="center" vertical="center" wrapText="1"/>
    </xf>
    <xf numFmtId="0" fontId="14" fillId="0" borderId="0" xfId="0" applyFont="1"/>
    <xf numFmtId="0" fontId="14" fillId="3" borderId="0" xfId="0" applyFont="1" applyFill="1"/>
    <xf numFmtId="0" fontId="16" fillId="0" borderId="4" xfId="0" applyFont="1" applyBorder="1"/>
    <xf numFmtId="0" fontId="17" fillId="0" borderId="4" xfId="0" applyFont="1" applyBorder="1" applyAlignment="1">
      <alignment vertical="center"/>
    </xf>
    <xf numFmtId="0" fontId="12" fillId="0" borderId="0" xfId="0" applyFont="1"/>
    <xf numFmtId="3" fontId="12" fillId="0" borderId="0" xfId="0" applyNumberFormat="1" applyFont="1"/>
    <xf numFmtId="3" fontId="12" fillId="0" borderId="0" xfId="0" applyNumberFormat="1" applyFont="1" applyAlignment="1">
      <alignment horizontal="center"/>
    </xf>
    <xf numFmtId="14" fontId="9" fillId="0" borderId="10" xfId="2" applyNumberFormat="1" applyFont="1" applyBorder="1" applyAlignment="1">
      <alignment horizontal="center" vertical="center"/>
    </xf>
    <xf numFmtId="0" fontId="9" fillId="0" borderId="29" xfId="2" applyFont="1" applyBorder="1" applyAlignment="1">
      <alignment vertical="center" wrapText="1"/>
    </xf>
    <xf numFmtId="0" fontId="9" fillId="3" borderId="10" xfId="1" applyFont="1" applyFill="1" applyBorder="1" applyAlignment="1">
      <alignment vertical="center" wrapText="1"/>
    </xf>
    <xf numFmtId="0" fontId="15" fillId="0" borderId="4" xfId="0" applyFont="1" applyBorder="1" applyAlignment="1">
      <alignment vertical="center"/>
    </xf>
    <xf numFmtId="0" fontId="75" fillId="3" borderId="0" xfId="0" applyFont="1" applyFill="1"/>
    <xf numFmtId="4" fontId="75" fillId="3" borderId="0" xfId="0" applyNumberFormat="1" applyFont="1" applyFill="1"/>
    <xf numFmtId="3" fontId="75" fillId="3" borderId="0" xfId="0" applyNumberFormat="1" applyFont="1" applyFill="1"/>
    <xf numFmtId="3" fontId="75" fillId="3" borderId="0" xfId="0" applyNumberFormat="1" applyFont="1" applyFill="1" applyAlignment="1">
      <alignment horizontal="center"/>
    </xf>
    <xf numFmtId="0" fontId="0" fillId="0" borderId="0" xfId="0" applyFont="1"/>
    <xf numFmtId="3" fontId="75" fillId="3" borderId="4" xfId="0" applyNumberFormat="1" applyFont="1" applyFill="1" applyBorder="1" applyAlignment="1">
      <alignment horizontal="center" vertical="center"/>
    </xf>
    <xf numFmtId="0" fontId="72" fillId="0" borderId="10" xfId="0" applyFont="1" applyBorder="1" applyAlignment="1">
      <alignment horizontal="center" vertical="center"/>
    </xf>
    <xf numFmtId="0" fontId="72" fillId="0" borderId="19" xfId="1" applyFont="1" applyBorder="1" applyAlignment="1">
      <alignment horizontal="center" vertical="center" wrapText="1"/>
    </xf>
    <xf numFmtId="3" fontId="72" fillId="0" borderId="10" xfId="1" applyNumberFormat="1" applyFont="1" applyBorder="1" applyAlignment="1">
      <alignment horizontal="center" vertical="center" wrapText="1"/>
    </xf>
    <xf numFmtId="0" fontId="77" fillId="3" borderId="20" xfId="0" applyFont="1" applyFill="1" applyBorder="1" applyAlignment="1">
      <alignment horizontal="center" vertical="center"/>
    </xf>
    <xf numFmtId="0" fontId="77" fillId="3" borderId="21" xfId="0" applyFont="1" applyFill="1" applyBorder="1" applyAlignment="1">
      <alignment horizontal="center" vertical="center"/>
    </xf>
    <xf numFmtId="0" fontId="72" fillId="0" borderId="10" xfId="1" applyFont="1" applyBorder="1" applyAlignment="1">
      <alignment horizontal="center" vertical="center" wrapText="1"/>
    </xf>
    <xf numFmtId="0" fontId="78" fillId="3" borderId="22" xfId="0" applyFont="1" applyFill="1" applyBorder="1" applyAlignment="1">
      <alignment horizontal="center" vertical="center"/>
    </xf>
    <xf numFmtId="0" fontId="77" fillId="0" borderId="0" xfId="0" applyFont="1"/>
    <xf numFmtId="0" fontId="72" fillId="3" borderId="0" xfId="0" applyFont="1" applyFill="1" applyBorder="1" applyAlignment="1">
      <alignment horizontal="center" vertical="center"/>
    </xf>
    <xf numFmtId="0" fontId="77" fillId="3" borderId="22" xfId="0" applyFont="1" applyFill="1" applyBorder="1" applyAlignment="1">
      <alignment horizontal="center" vertical="center"/>
    </xf>
    <xf numFmtId="0" fontId="77" fillId="3" borderId="24" xfId="0" applyFont="1" applyFill="1" applyBorder="1" applyAlignment="1">
      <alignment horizontal="center" vertical="center"/>
    </xf>
    <xf numFmtId="3" fontId="72" fillId="0" borderId="10" xfId="0" applyNumberFormat="1" applyFont="1" applyBorder="1" applyAlignment="1">
      <alignment horizontal="center" vertical="center"/>
    </xf>
    <xf numFmtId="0" fontId="77" fillId="3" borderId="25" xfId="0" applyFont="1" applyFill="1" applyBorder="1" applyAlignment="1">
      <alignment horizontal="center" vertical="center"/>
    </xf>
    <xf numFmtId="0" fontId="78" fillId="3" borderId="24" xfId="0" applyFont="1" applyFill="1" applyBorder="1" applyAlignment="1">
      <alignment horizontal="center" vertical="center"/>
    </xf>
    <xf numFmtId="0" fontId="78" fillId="3" borderId="0" xfId="0" applyFont="1" applyFill="1" applyAlignment="1">
      <alignment horizontal="center" vertical="center"/>
    </xf>
    <xf numFmtId="0" fontId="75" fillId="0" borderId="0" xfId="0" applyFont="1"/>
    <xf numFmtId="4" fontId="75" fillId="0" borderId="0" xfId="0" applyNumberFormat="1" applyFont="1"/>
    <xf numFmtId="3" fontId="75" fillId="0" borderId="0" xfId="0" applyNumberFormat="1" applyFont="1"/>
    <xf numFmtId="3" fontId="75" fillId="0" borderId="0" xfId="0" applyNumberFormat="1" applyFont="1" applyAlignment="1">
      <alignment horizontal="center"/>
    </xf>
    <xf numFmtId="2" fontId="73" fillId="0" borderId="5" xfId="0" applyNumberFormat="1" applyFont="1" applyBorder="1" applyAlignment="1">
      <alignment horizontal="left" indent="1"/>
    </xf>
    <xf numFmtId="2" fontId="75" fillId="0" borderId="4" xfId="0" applyNumberFormat="1" applyFont="1" applyBorder="1" applyAlignment="1">
      <alignment horizontal="left" indent="1"/>
    </xf>
    <xf numFmtId="2" fontId="75" fillId="0" borderId="8" xfId="0" applyNumberFormat="1" applyFont="1" applyBorder="1" applyAlignment="1">
      <alignment horizontal="left" indent="1"/>
    </xf>
    <xf numFmtId="2" fontId="75" fillId="0" borderId="11" xfId="0" applyNumberFormat="1" applyFont="1" applyBorder="1" applyAlignment="1">
      <alignment horizontal="left" indent="1"/>
    </xf>
    <xf numFmtId="2" fontId="75" fillId="0" borderId="60" xfId="0" applyNumberFormat="1" applyFont="1" applyBorder="1" applyAlignment="1">
      <alignment horizontal="left" indent="1"/>
    </xf>
    <xf numFmtId="2" fontId="73" fillId="0" borderId="2" xfId="0" applyNumberFormat="1" applyFont="1" applyBorder="1" applyAlignment="1">
      <alignment horizontal="left" vertical="center" indent="1"/>
    </xf>
    <xf numFmtId="2" fontId="75" fillId="0" borderId="2" xfId="0" applyNumberFormat="1" applyFont="1" applyBorder="1" applyAlignment="1">
      <alignment horizontal="left" indent="1"/>
    </xf>
    <xf numFmtId="1" fontId="73" fillId="0" borderId="10" xfId="0" applyNumberFormat="1" applyFont="1" applyBorder="1" applyAlignment="1">
      <alignment horizontal="center" vertical="center"/>
    </xf>
    <xf numFmtId="4" fontId="73" fillId="0" borderId="5" xfId="0" applyNumberFormat="1" applyFont="1" applyBorder="1" applyAlignment="1">
      <alignment horizontal="left" vertical="center" indent="1"/>
    </xf>
    <xf numFmtId="0" fontId="75" fillId="0" borderId="11" xfId="0" applyFont="1" applyBorder="1" applyAlignment="1">
      <alignment horizontal="left" indent="1"/>
    </xf>
    <xf numFmtId="3" fontId="73" fillId="0" borderId="11" xfId="0" applyNumberFormat="1" applyFont="1" applyBorder="1" applyAlignment="1">
      <alignment horizontal="left" vertical="center" indent="1"/>
    </xf>
    <xf numFmtId="2" fontId="81" fillId="0" borderId="10" xfId="0" applyNumberFormat="1" applyFont="1" applyBorder="1" applyAlignment="1">
      <alignment horizontal="center" vertical="center"/>
    </xf>
    <xf numFmtId="2" fontId="75" fillId="0" borderId="14" xfId="0" applyNumberFormat="1" applyFont="1" applyBorder="1" applyAlignment="1">
      <alignment horizontal="left" indent="1"/>
    </xf>
    <xf numFmtId="2" fontId="82" fillId="0" borderId="16" xfId="0" applyNumberFormat="1" applyFont="1" applyBorder="1" applyAlignment="1">
      <alignment horizontal="left" indent="1"/>
    </xf>
    <xf numFmtId="3" fontId="0" fillId="0" borderId="0" xfId="0" applyNumberFormat="1" applyFont="1"/>
    <xf numFmtId="0" fontId="0" fillId="0" borderId="11" xfId="0" applyFont="1" applyBorder="1" applyAlignment="1">
      <alignment horizontal="left" indent="1"/>
    </xf>
    <xf numFmtId="2" fontId="0" fillId="0" borderId="11" xfId="0" applyNumberFormat="1" applyFont="1" applyBorder="1" applyAlignment="1">
      <alignment horizontal="left" indent="1"/>
    </xf>
    <xf numFmtId="2" fontId="74" fillId="0" borderId="4" xfId="0" applyNumberFormat="1" applyFont="1" applyBorder="1" applyAlignment="1">
      <alignment horizontal="left" vertical="center" indent="1"/>
    </xf>
    <xf numFmtId="0" fontId="83" fillId="0" borderId="0" xfId="0" applyFont="1"/>
    <xf numFmtId="2" fontId="74" fillId="0" borderId="10" xfId="0" applyNumberFormat="1" applyFont="1" applyBorder="1" applyAlignment="1">
      <alignment horizontal="left" vertical="center"/>
    </xf>
    <xf numFmtId="3" fontId="81" fillId="0" borderId="10" xfId="0" applyNumberFormat="1" applyFont="1" applyBorder="1" applyAlignment="1">
      <alignment horizontal="center" vertical="center"/>
    </xf>
    <xf numFmtId="2" fontId="74" fillId="0" borderId="10" xfId="0" applyNumberFormat="1" applyFont="1" applyBorder="1" applyAlignment="1">
      <alignment vertical="center"/>
    </xf>
    <xf numFmtId="2" fontId="74" fillId="0" borderId="10" xfId="0" applyNumberFormat="1" applyFont="1" applyBorder="1" applyAlignment="1">
      <alignment horizontal="center" vertical="center"/>
    </xf>
    <xf numFmtId="0" fontId="81" fillId="0" borderId="10" xfId="0" applyFont="1" applyBorder="1" applyAlignment="1">
      <alignment horizontal="center" vertical="center"/>
    </xf>
    <xf numFmtId="0" fontId="78" fillId="0" borderId="0" xfId="0" applyFont="1"/>
    <xf numFmtId="0" fontId="72" fillId="4" borderId="10" xfId="1" applyFont="1" applyFill="1" applyBorder="1" applyAlignment="1">
      <alignment horizontal="center" vertical="center" wrapText="1"/>
    </xf>
    <xf numFmtId="2" fontId="73" fillId="0" borderId="5" xfId="0" applyNumberFormat="1" applyFont="1" applyBorder="1" applyAlignment="1">
      <alignment horizontal="left" indent="1"/>
    </xf>
    <xf numFmtId="2" fontId="81" fillId="0" borderId="90" xfId="0" applyNumberFormat="1" applyFont="1" applyBorder="1" applyAlignment="1">
      <alignment horizontal="center" vertical="center"/>
    </xf>
    <xf numFmtId="0" fontId="72" fillId="3" borderId="10" xfId="0" applyFont="1" applyFill="1" applyBorder="1" applyAlignment="1">
      <alignment vertical="center"/>
    </xf>
    <xf numFmtId="164" fontId="72" fillId="0" borderId="10" xfId="0" applyNumberFormat="1" applyFont="1" applyBorder="1" applyAlignment="1">
      <alignment horizontal="center" vertical="center"/>
    </xf>
    <xf numFmtId="164" fontId="72" fillId="3" borderId="10" xfId="0" applyNumberFormat="1" applyFont="1" applyFill="1" applyBorder="1" applyAlignment="1">
      <alignment horizontal="center" vertical="center"/>
    </xf>
    <xf numFmtId="0" fontId="72" fillId="3" borderId="10" xfId="0" applyFont="1" applyFill="1" applyBorder="1" applyAlignment="1">
      <alignment horizontal="left" vertical="center"/>
    </xf>
    <xf numFmtId="0" fontId="73" fillId="3" borderId="0" xfId="0" applyFont="1" applyFill="1" applyAlignment="1">
      <alignment horizontal="center" vertical="center"/>
    </xf>
    <xf numFmtId="0" fontId="73" fillId="3" borderId="0" xfId="0" applyFont="1" applyFill="1" applyBorder="1" applyAlignment="1">
      <alignment horizontal="center" vertical="center"/>
    </xf>
    <xf numFmtId="3" fontId="72" fillId="3" borderId="10" xfId="0" applyNumberFormat="1" applyFont="1" applyFill="1" applyBorder="1" applyAlignment="1">
      <alignment horizontal="center" vertical="center"/>
    </xf>
    <xf numFmtId="4" fontId="72" fillId="3" borderId="68" xfId="0" applyNumberFormat="1" applyFont="1" applyFill="1" applyBorder="1" applyAlignment="1">
      <alignment horizontal="center" vertical="center"/>
    </xf>
    <xf numFmtId="164" fontId="72" fillId="3" borderId="85" xfId="0" applyNumberFormat="1" applyFont="1" applyFill="1" applyBorder="1" applyAlignment="1">
      <alignment horizontal="center" vertical="center"/>
    </xf>
    <xf numFmtId="3" fontId="72" fillId="3" borderId="85" xfId="0" applyNumberFormat="1" applyFont="1" applyFill="1" applyBorder="1" applyAlignment="1">
      <alignment horizontal="center" vertical="center"/>
    </xf>
    <xf numFmtId="0" fontId="8" fillId="3" borderId="10" xfId="1" applyFont="1" applyFill="1" applyBorder="1" applyAlignment="1">
      <alignment horizontal="left" vertical="center"/>
    </xf>
    <xf numFmtId="165" fontId="8" fillId="0" borderId="10" xfId="1" applyNumberFormat="1" applyFont="1" applyBorder="1" applyAlignment="1">
      <alignment horizontal="center" vertical="center"/>
    </xf>
    <xf numFmtId="164" fontId="8" fillId="0" borderId="10" xfId="0" applyNumberFormat="1" applyFont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14" fontId="8" fillId="0" borderId="10" xfId="0" applyNumberFormat="1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1" fontId="8" fillId="0" borderId="10" xfId="0" applyNumberFormat="1" applyFont="1" applyBorder="1" applyAlignment="1">
      <alignment horizontal="center" vertical="center"/>
    </xf>
    <xf numFmtId="165" fontId="8" fillId="0" borderId="10" xfId="1" applyNumberFormat="1" applyFont="1" applyBorder="1" applyAlignment="1">
      <alignment horizontal="center" vertical="center" wrapText="1"/>
    </xf>
    <xf numFmtId="0" fontId="73" fillId="3" borderId="0" xfId="0" applyFont="1" applyFill="1" applyAlignment="1">
      <alignment horizontal="center" vertical="center"/>
    </xf>
    <xf numFmtId="164" fontId="72" fillId="3" borderId="101" xfId="0" applyNumberFormat="1" applyFont="1" applyFill="1" applyBorder="1" applyAlignment="1">
      <alignment horizontal="center" vertical="center"/>
    </xf>
    <xf numFmtId="0" fontId="72" fillId="3" borderId="102" xfId="0" applyFont="1" applyFill="1" applyBorder="1" applyAlignment="1">
      <alignment horizontal="left" vertical="center"/>
    </xf>
    <xf numFmtId="0" fontId="72" fillId="3" borderId="102" xfId="0" applyFont="1" applyFill="1" applyBorder="1" applyAlignment="1">
      <alignment vertical="center"/>
    </xf>
    <xf numFmtId="164" fontId="72" fillId="3" borderId="102" xfId="0" applyNumberFormat="1" applyFont="1" applyFill="1" applyBorder="1" applyAlignment="1">
      <alignment horizontal="center" vertical="center"/>
    </xf>
    <xf numFmtId="0" fontId="72" fillId="3" borderId="95" xfId="0" applyFont="1" applyFill="1" applyBorder="1" applyAlignment="1">
      <alignment vertical="center"/>
    </xf>
    <xf numFmtId="164" fontId="72" fillId="3" borderId="89" xfId="0" applyNumberFormat="1" applyFont="1" applyFill="1" applyBorder="1" applyAlignment="1">
      <alignment horizontal="center" vertical="center"/>
    </xf>
    <xf numFmtId="0" fontId="78" fillId="0" borderId="61" xfId="0" applyFont="1" applyBorder="1"/>
    <xf numFmtId="0" fontId="72" fillId="5" borderId="10" xfId="1" applyFont="1" applyFill="1" applyBorder="1" applyAlignment="1">
      <alignment vertical="center"/>
    </xf>
    <xf numFmtId="3" fontId="72" fillId="5" borderId="10" xfId="0" applyNumberFormat="1" applyFont="1" applyFill="1" applyBorder="1" applyAlignment="1">
      <alignment horizontal="center" vertical="center"/>
    </xf>
    <xf numFmtId="0" fontId="78" fillId="3" borderId="0" xfId="0" applyFont="1" applyFill="1"/>
    <xf numFmtId="4" fontId="72" fillId="3" borderId="95" xfId="0" applyNumberFormat="1" applyFont="1" applyFill="1" applyBorder="1" applyAlignment="1">
      <alignment horizontal="center" vertical="center"/>
    </xf>
    <xf numFmtId="0" fontId="72" fillId="3" borderId="65" xfId="0" applyFont="1" applyFill="1" applyBorder="1" applyAlignment="1">
      <alignment horizontal="center" vertical="center"/>
    </xf>
    <xf numFmtId="3" fontId="72" fillId="3" borderId="65" xfId="0" applyNumberFormat="1" applyFont="1" applyFill="1" applyBorder="1" applyAlignment="1">
      <alignment horizontal="center" vertical="center"/>
    </xf>
    <xf numFmtId="3" fontId="72" fillId="3" borderId="68" xfId="0" applyNumberFormat="1" applyFont="1" applyFill="1" applyBorder="1" applyAlignment="1">
      <alignment horizontal="center" vertical="center"/>
    </xf>
    <xf numFmtId="0" fontId="72" fillId="3" borderId="86" xfId="0" applyFont="1" applyFill="1" applyBorder="1" applyAlignment="1">
      <alignment horizontal="center" vertical="center"/>
    </xf>
    <xf numFmtId="0" fontId="72" fillId="5" borderId="96" xfId="1" applyFont="1" applyFill="1" applyBorder="1" applyAlignment="1">
      <alignment horizontal="center" vertical="center" wrapText="1"/>
    </xf>
    <xf numFmtId="0" fontId="72" fillId="5" borderId="97" xfId="1" applyFont="1" applyFill="1" applyBorder="1" applyAlignment="1">
      <alignment horizontal="center" vertical="center" wrapText="1"/>
    </xf>
    <xf numFmtId="4" fontId="72" fillId="5" borderId="97" xfId="1" applyNumberFormat="1" applyFont="1" applyFill="1" applyBorder="1" applyAlignment="1">
      <alignment horizontal="center" vertical="center" wrapText="1"/>
    </xf>
    <xf numFmtId="3" fontId="72" fillId="5" borderId="97" xfId="1" applyNumberFormat="1" applyFont="1" applyFill="1" applyBorder="1" applyAlignment="1">
      <alignment horizontal="center" vertical="center" wrapText="1"/>
    </xf>
    <xf numFmtId="3" fontId="72" fillId="5" borderId="98" xfId="1" applyNumberFormat="1" applyFont="1" applyFill="1" applyBorder="1" applyAlignment="1">
      <alignment horizontal="center" vertical="center" wrapText="1"/>
    </xf>
    <xf numFmtId="0" fontId="72" fillId="3" borderId="0" xfId="0" applyFont="1" applyFill="1"/>
    <xf numFmtId="164" fontId="78" fillId="3" borderId="0" xfId="0" applyNumberFormat="1" applyFont="1" applyFill="1"/>
    <xf numFmtId="4" fontId="78" fillId="3" borderId="0" xfId="0" applyNumberFormat="1" applyFont="1" applyFill="1"/>
    <xf numFmtId="3" fontId="78" fillId="3" borderId="0" xfId="0" applyNumberFormat="1" applyFont="1" applyFill="1" applyAlignment="1">
      <alignment horizontal="center"/>
    </xf>
    <xf numFmtId="0" fontId="78" fillId="3" borderId="0" xfId="0" applyFont="1" applyFill="1" applyAlignment="1">
      <alignment horizontal="center"/>
    </xf>
    <xf numFmtId="2" fontId="73" fillId="0" borderId="5" xfId="0" applyNumberFormat="1" applyFont="1" applyBorder="1" applyAlignment="1">
      <alignment horizontal="left" indent="1"/>
    </xf>
    <xf numFmtId="4" fontId="85" fillId="3" borderId="68" xfId="0" applyNumberFormat="1" applyFont="1" applyFill="1" applyBorder="1" applyAlignment="1">
      <alignment horizontal="center" vertical="center"/>
    </xf>
    <xf numFmtId="4" fontId="86" fillId="3" borderId="68" xfId="0" applyNumberFormat="1" applyFont="1" applyFill="1" applyBorder="1" applyAlignment="1">
      <alignment horizontal="center" vertical="center"/>
    </xf>
    <xf numFmtId="164" fontId="72" fillId="3" borderId="68" xfId="0" applyNumberFormat="1" applyFont="1" applyFill="1" applyBorder="1" applyAlignment="1">
      <alignment horizontal="center" vertical="center"/>
    </xf>
    <xf numFmtId="3" fontId="72" fillId="3" borderId="109" xfId="0" applyNumberFormat="1" applyFont="1" applyFill="1" applyBorder="1" applyAlignment="1">
      <alignment horizontal="center" vertical="center"/>
    </xf>
    <xf numFmtId="164" fontId="72" fillId="3" borderId="109" xfId="0" applyNumberFormat="1" applyFont="1" applyFill="1" applyBorder="1" applyAlignment="1">
      <alignment horizontal="center" vertical="center"/>
    </xf>
    <xf numFmtId="3" fontId="8" fillId="0" borderId="68" xfId="0" applyNumberFormat="1" applyFont="1" applyBorder="1" applyAlignment="1">
      <alignment horizontal="center" vertical="center"/>
    </xf>
    <xf numFmtId="4" fontId="72" fillId="3" borderId="109" xfId="0" applyNumberFormat="1" applyFont="1" applyFill="1" applyBorder="1" applyAlignment="1">
      <alignment horizontal="center" vertical="center"/>
    </xf>
    <xf numFmtId="0" fontId="72" fillId="3" borderId="106" xfId="0" applyFont="1" applyFill="1" applyBorder="1" applyAlignment="1">
      <alignment horizontal="center" vertical="center"/>
    </xf>
    <xf numFmtId="0" fontId="72" fillId="3" borderId="106" xfId="0" applyFont="1" applyFill="1" applyBorder="1" applyAlignment="1">
      <alignment horizontal="center" vertical="center"/>
    </xf>
    <xf numFmtId="0" fontId="72" fillId="3" borderId="106" xfId="0" applyFont="1" applyFill="1" applyBorder="1" applyAlignment="1">
      <alignment horizontal="center" vertical="center"/>
    </xf>
    <xf numFmtId="0" fontId="72" fillId="3" borderId="106" xfId="0" applyFont="1" applyFill="1" applyBorder="1" applyAlignment="1">
      <alignment horizontal="center" vertical="center"/>
    </xf>
    <xf numFmtId="164" fontId="8" fillId="3" borderId="68" xfId="0" applyNumberFormat="1" applyFont="1" applyFill="1" applyBorder="1" applyAlignment="1">
      <alignment horizontal="center" vertical="center"/>
    </xf>
    <xf numFmtId="0" fontId="72" fillId="3" borderId="106" xfId="0" applyFont="1" applyFill="1" applyBorder="1" applyAlignment="1">
      <alignment horizontal="center" vertical="center"/>
    </xf>
    <xf numFmtId="0" fontId="87" fillId="0" borderId="0" xfId="0" applyFont="1"/>
    <xf numFmtId="0" fontId="88" fillId="0" borderId="0" xfId="0" applyFont="1"/>
    <xf numFmtId="1" fontId="37" fillId="0" borderId="0" xfId="1500" applyNumberFormat="1" applyFont="1" applyAlignment="1">
      <alignment horizontal="center" vertical="center"/>
    </xf>
    <xf numFmtId="167" fontId="37" fillId="0" borderId="0" xfId="1500" applyNumberFormat="1" applyFont="1"/>
    <xf numFmtId="0" fontId="72" fillId="3" borderId="106" xfId="0" applyFont="1" applyFill="1" applyBorder="1" applyAlignment="1">
      <alignment horizontal="center" vertical="center"/>
    </xf>
    <xf numFmtId="2" fontId="73" fillId="0" borderId="35" xfId="0" applyNumberFormat="1" applyFont="1" applyBorder="1" applyAlignment="1">
      <alignment horizontal="left" indent="1"/>
    </xf>
    <xf numFmtId="2" fontId="73" fillId="0" borderId="0" xfId="0" applyNumberFormat="1" applyFont="1" applyBorder="1" applyAlignment="1">
      <alignment horizontal="left" indent="1"/>
    </xf>
    <xf numFmtId="2" fontId="73" fillId="0" borderId="36" xfId="0" applyNumberFormat="1" applyFont="1" applyBorder="1" applyAlignment="1">
      <alignment horizontal="left" indent="1"/>
    </xf>
    <xf numFmtId="2" fontId="73" fillId="0" borderId="1" xfId="0" applyNumberFormat="1" applyFont="1" applyBorder="1" applyAlignment="1">
      <alignment horizontal="left" indent="1"/>
    </xf>
    <xf numFmtId="2" fontId="73" fillId="0" borderId="2" xfId="0" applyNumberFormat="1" applyFont="1" applyBorder="1" applyAlignment="1">
      <alignment horizontal="left" indent="1"/>
    </xf>
    <xf numFmtId="2" fontId="73" fillId="0" borderId="3" xfId="0" applyNumberFormat="1" applyFont="1" applyBorder="1" applyAlignment="1">
      <alignment horizontal="left" indent="1"/>
    </xf>
    <xf numFmtId="2" fontId="74" fillId="0" borderId="46" xfId="0" applyNumberFormat="1" applyFont="1" applyBorder="1" applyAlignment="1">
      <alignment horizontal="left" vertical="center" wrapText="1"/>
    </xf>
    <xf numFmtId="2" fontId="74" fillId="0" borderId="33" xfId="0" applyNumberFormat="1" applyFont="1" applyBorder="1" applyAlignment="1">
      <alignment horizontal="left" vertical="center" wrapText="1"/>
    </xf>
    <xf numFmtId="2" fontId="74" fillId="0" borderId="34" xfId="0" applyNumberFormat="1" applyFont="1" applyBorder="1" applyAlignment="1">
      <alignment horizontal="left" vertical="center" wrapText="1"/>
    </xf>
    <xf numFmtId="2" fontId="73" fillId="0" borderId="15" xfId="0" applyNumberFormat="1" applyFont="1" applyBorder="1" applyAlignment="1">
      <alignment horizontal="left" indent="1"/>
    </xf>
    <xf numFmtId="2" fontId="73" fillId="0" borderId="5" xfId="0" applyNumberFormat="1" applyFont="1" applyBorder="1" applyAlignment="1">
      <alignment horizontal="left" indent="1"/>
    </xf>
    <xf numFmtId="2" fontId="73" fillId="0" borderId="12" xfId="0" applyNumberFormat="1" applyFont="1" applyBorder="1" applyAlignment="1">
      <alignment horizontal="left" indent="1"/>
    </xf>
    <xf numFmtId="2" fontId="73" fillId="0" borderId="13" xfId="0" applyNumberFormat="1" applyFont="1" applyBorder="1" applyAlignment="1">
      <alignment horizontal="left" indent="1"/>
    </xf>
    <xf numFmtId="2" fontId="74" fillId="0" borderId="46" xfId="0" applyNumberFormat="1" applyFont="1" applyBorder="1" applyAlignment="1">
      <alignment horizontal="left" vertical="center"/>
    </xf>
    <xf numFmtId="2" fontId="74" fillId="0" borderId="33" xfId="0" applyNumberFormat="1" applyFont="1" applyBorder="1" applyAlignment="1">
      <alignment horizontal="left" vertical="center"/>
    </xf>
    <xf numFmtId="2" fontId="74" fillId="0" borderId="34" xfId="0" applyNumberFormat="1" applyFont="1" applyBorder="1" applyAlignment="1">
      <alignment horizontal="left" vertical="center"/>
    </xf>
    <xf numFmtId="2" fontId="79" fillId="0" borderId="1" xfId="0" applyNumberFormat="1" applyFont="1" applyBorder="1" applyAlignment="1">
      <alignment horizontal="left" vertical="center" indent="1"/>
    </xf>
    <xf numFmtId="2" fontId="79" fillId="0" borderId="2" xfId="0" applyNumberFormat="1" applyFont="1" applyBorder="1" applyAlignment="1">
      <alignment horizontal="left" vertical="center" indent="1"/>
    </xf>
    <xf numFmtId="2" fontId="79" fillId="0" borderId="3" xfId="0" applyNumberFormat="1" applyFont="1" applyBorder="1" applyAlignment="1">
      <alignment horizontal="left" vertical="center" indent="1"/>
    </xf>
    <xf numFmtId="2" fontId="73" fillId="0" borderId="1" xfId="0" applyNumberFormat="1" applyFont="1" applyBorder="1" applyAlignment="1">
      <alignment horizontal="left" vertical="center" indent="1"/>
    </xf>
    <xf numFmtId="2" fontId="73" fillId="0" borderId="2" xfId="0" applyNumberFormat="1" applyFont="1" applyBorder="1" applyAlignment="1">
      <alignment horizontal="left" vertical="center" indent="1"/>
    </xf>
    <xf numFmtId="2" fontId="73" fillId="0" borderId="3" xfId="0" applyNumberFormat="1" applyFont="1" applyBorder="1" applyAlignment="1">
      <alignment horizontal="left" vertical="center" indent="1"/>
    </xf>
    <xf numFmtId="2" fontId="80" fillId="0" borderId="1" xfId="0" applyNumberFormat="1" applyFont="1" applyBorder="1" applyAlignment="1">
      <alignment horizontal="left" vertical="center" indent="1"/>
    </xf>
    <xf numFmtId="2" fontId="80" fillId="0" borderId="2" xfId="0" applyNumberFormat="1" applyFont="1" applyBorder="1" applyAlignment="1">
      <alignment horizontal="left" vertical="center" indent="1"/>
    </xf>
    <xf numFmtId="2" fontId="80" fillId="0" borderId="3" xfId="0" applyNumberFormat="1" applyFont="1" applyBorder="1" applyAlignment="1">
      <alignment horizontal="left" vertical="center" indent="1"/>
    </xf>
    <xf numFmtId="2" fontId="73" fillId="0" borderId="1" xfId="0" applyNumberFormat="1" applyFont="1" applyBorder="1" applyAlignment="1">
      <alignment horizontal="center"/>
    </xf>
    <xf numFmtId="2" fontId="73" fillId="0" borderId="2" xfId="0" applyNumberFormat="1" applyFont="1" applyBorder="1" applyAlignment="1">
      <alignment horizontal="center"/>
    </xf>
    <xf numFmtId="2" fontId="73" fillId="0" borderId="3" xfId="0" applyNumberFormat="1" applyFont="1" applyBorder="1" applyAlignment="1">
      <alignment horizontal="center"/>
    </xf>
    <xf numFmtId="2" fontId="73" fillId="0" borderId="46" xfId="0" applyNumberFormat="1" applyFont="1" applyBorder="1" applyAlignment="1">
      <alignment horizontal="left" vertical="center"/>
    </xf>
    <xf numFmtId="2" fontId="73" fillId="0" borderId="34" xfId="0" applyNumberFormat="1" applyFont="1" applyBorder="1" applyAlignment="1">
      <alignment horizontal="left" vertical="center"/>
    </xf>
    <xf numFmtId="3" fontId="73" fillId="0" borderId="46" xfId="0" applyNumberFormat="1" applyFont="1" applyBorder="1" applyAlignment="1">
      <alignment horizontal="center" vertical="center"/>
    </xf>
    <xf numFmtId="3" fontId="73" fillId="0" borderId="34" xfId="0" applyNumberFormat="1" applyFont="1" applyBorder="1" applyAlignment="1">
      <alignment horizontal="center" vertical="center"/>
    </xf>
    <xf numFmtId="0" fontId="84" fillId="2" borderId="32" xfId="0" applyFont="1" applyFill="1" applyBorder="1" applyAlignment="1">
      <alignment horizontal="center" vertical="center"/>
    </xf>
    <xf numFmtId="0" fontId="84" fillId="2" borderId="6" xfId="0" applyFont="1" applyFill="1" applyBorder="1" applyAlignment="1">
      <alignment horizontal="center" vertical="center"/>
    </xf>
    <xf numFmtId="2" fontId="74" fillId="0" borderId="46" xfId="0" applyNumberFormat="1" applyFont="1" applyBorder="1" applyAlignment="1">
      <alignment vertical="center"/>
    </xf>
    <xf numFmtId="2" fontId="74" fillId="0" borderId="33" xfId="0" applyNumberFormat="1" applyFont="1" applyBorder="1" applyAlignment="1">
      <alignment vertical="center"/>
    </xf>
    <xf numFmtId="2" fontId="74" fillId="0" borderId="34" xfId="0" applyNumberFormat="1" applyFont="1" applyBorder="1" applyAlignment="1">
      <alignment vertical="center"/>
    </xf>
    <xf numFmtId="2" fontId="74" fillId="0" borderId="46" xfId="0" applyNumberFormat="1" applyFont="1" applyBorder="1" applyAlignment="1">
      <alignment vertical="center" wrapText="1"/>
    </xf>
    <xf numFmtId="2" fontId="74" fillId="0" borderId="33" xfId="0" applyNumberFormat="1" applyFont="1" applyBorder="1" applyAlignment="1">
      <alignment vertical="center" wrapText="1"/>
    </xf>
    <xf numFmtId="2" fontId="74" fillId="0" borderId="34" xfId="0" applyNumberFormat="1" applyFont="1" applyBorder="1" applyAlignment="1">
      <alignment vertical="center" wrapText="1"/>
    </xf>
    <xf numFmtId="0" fontId="72" fillId="3" borderId="69" xfId="0" applyFont="1" applyFill="1" applyBorder="1" applyAlignment="1">
      <alignment horizontal="left" vertical="center"/>
    </xf>
    <xf numFmtId="0" fontId="72" fillId="3" borderId="107" xfId="0" applyFont="1" applyFill="1" applyBorder="1" applyAlignment="1">
      <alignment horizontal="left" vertical="center"/>
    </xf>
    <xf numFmtId="0" fontId="72" fillId="3" borderId="108" xfId="0" applyFont="1" applyFill="1" applyBorder="1" applyAlignment="1">
      <alignment horizontal="left" vertical="center"/>
    </xf>
    <xf numFmtId="0" fontId="72" fillId="0" borderId="26" xfId="1" applyFont="1" applyBorder="1" applyAlignment="1">
      <alignment horizontal="center" vertical="center" wrapText="1"/>
    </xf>
    <xf numFmtId="0" fontId="72" fillId="0" borderId="17" xfId="1" applyFont="1" applyBorder="1" applyAlignment="1">
      <alignment horizontal="center" vertical="center" wrapText="1"/>
    </xf>
    <xf numFmtId="0" fontId="72" fillId="0" borderId="9" xfId="1" applyFont="1" applyBorder="1" applyAlignment="1">
      <alignment horizontal="center" vertical="center" wrapText="1"/>
    </xf>
    <xf numFmtId="0" fontId="74" fillId="0" borderId="23" xfId="0" applyFont="1" applyBorder="1" applyAlignment="1">
      <alignment horizontal="center" vertical="center"/>
    </xf>
    <xf numFmtId="0" fontId="73" fillId="3" borderId="0" xfId="0" applyFont="1" applyFill="1" applyAlignment="1">
      <alignment horizontal="center" vertical="center"/>
    </xf>
    <xf numFmtId="0" fontId="73" fillId="3" borderId="0" xfId="0" applyFont="1" applyFill="1" applyBorder="1" applyAlignment="1">
      <alignment horizontal="center" vertical="center"/>
    </xf>
    <xf numFmtId="0" fontId="76" fillId="3" borderId="12" xfId="0" applyFont="1" applyFill="1" applyBorder="1" applyAlignment="1">
      <alignment horizontal="center" vertical="center"/>
    </xf>
    <xf numFmtId="0" fontId="74" fillId="0" borderId="18" xfId="0" applyFont="1" applyBorder="1" applyAlignment="1">
      <alignment horizontal="center" vertical="center"/>
    </xf>
    <xf numFmtId="164" fontId="72" fillId="5" borderId="46" xfId="0" applyNumberFormat="1" applyFont="1" applyFill="1" applyBorder="1" applyAlignment="1">
      <alignment horizontal="center" vertical="center"/>
    </xf>
    <xf numFmtId="164" fontId="72" fillId="5" borderId="76" xfId="0" applyNumberFormat="1" applyFont="1" applyFill="1" applyBorder="1" applyAlignment="1">
      <alignment horizontal="center" vertical="center"/>
    </xf>
    <xf numFmtId="164" fontId="72" fillId="5" borderId="77" xfId="0" applyNumberFormat="1" applyFont="1" applyFill="1" applyBorder="1" applyAlignment="1">
      <alignment horizontal="center" vertical="center"/>
    </xf>
    <xf numFmtId="0" fontId="72" fillId="0" borderId="86" xfId="0" applyFont="1" applyBorder="1" applyAlignment="1">
      <alignment horizontal="center" vertical="center"/>
    </xf>
    <xf numFmtId="0" fontId="72" fillId="0" borderId="87" xfId="0" applyFont="1" applyBorder="1" applyAlignment="1">
      <alignment horizontal="center" vertical="center"/>
    </xf>
    <xf numFmtId="0" fontId="72" fillId="0" borderId="88" xfId="0" applyFont="1" applyBorder="1" applyAlignment="1">
      <alignment horizontal="center" vertical="center"/>
    </xf>
    <xf numFmtId="0" fontId="72" fillId="3" borderId="71" xfId="0" applyFont="1" applyFill="1" applyBorder="1" applyAlignment="1">
      <alignment horizontal="left" vertical="center"/>
    </xf>
    <xf numFmtId="2" fontId="78" fillId="3" borderId="69" xfId="0" applyNumberFormat="1" applyFont="1" applyFill="1" applyBorder="1" applyAlignment="1">
      <alignment horizontal="center"/>
    </xf>
    <xf numFmtId="2" fontId="78" fillId="3" borderId="70" xfId="0" applyNumberFormat="1" applyFont="1" applyFill="1" applyBorder="1" applyAlignment="1">
      <alignment horizontal="center"/>
    </xf>
    <xf numFmtId="2" fontId="78" fillId="3" borderId="71" xfId="0" applyNumberFormat="1" applyFont="1" applyFill="1" applyBorder="1" applyAlignment="1">
      <alignment horizontal="center"/>
    </xf>
    <xf numFmtId="0" fontId="74" fillId="0" borderId="63" xfId="0" applyFont="1" applyBorder="1" applyAlignment="1">
      <alignment horizontal="center" vertical="center"/>
    </xf>
    <xf numFmtId="0" fontId="74" fillId="0" borderId="62" xfId="0" applyFont="1" applyBorder="1" applyAlignment="1">
      <alignment horizontal="center" vertical="center"/>
    </xf>
    <xf numFmtId="0" fontId="74" fillId="0" borderId="64" xfId="0" applyFont="1" applyBorder="1" applyAlignment="1">
      <alignment horizontal="center" vertical="center"/>
    </xf>
    <xf numFmtId="0" fontId="72" fillId="0" borderId="106" xfId="0" applyFont="1" applyBorder="1" applyAlignment="1">
      <alignment horizontal="center" vertical="center"/>
    </xf>
    <xf numFmtId="0" fontId="72" fillId="0" borderId="107" xfId="0" applyFont="1" applyBorder="1" applyAlignment="1">
      <alignment horizontal="center" vertical="center"/>
    </xf>
    <xf numFmtId="0" fontId="72" fillId="0" borderId="108" xfId="0" applyFont="1" applyBorder="1" applyAlignment="1">
      <alignment horizontal="center" vertical="center"/>
    </xf>
    <xf numFmtId="0" fontId="72" fillId="3" borderId="65" xfId="0" applyFont="1" applyFill="1" applyBorder="1" applyAlignment="1">
      <alignment horizontal="left" vertical="center"/>
    </xf>
    <xf numFmtId="0" fontId="72" fillId="3" borderId="67" xfId="0" applyFont="1" applyFill="1" applyBorder="1" applyAlignment="1">
      <alignment horizontal="left" vertical="center"/>
    </xf>
    <xf numFmtId="2" fontId="78" fillId="3" borderId="65" xfId="0" applyNumberFormat="1" applyFont="1" applyFill="1" applyBorder="1" applyAlignment="1">
      <alignment horizontal="center"/>
    </xf>
    <xf numFmtId="2" fontId="78" fillId="3" borderId="66" xfId="0" applyNumberFormat="1" applyFont="1" applyFill="1" applyBorder="1" applyAlignment="1">
      <alignment horizontal="center"/>
    </xf>
    <xf numFmtId="2" fontId="78" fillId="3" borderId="67" xfId="0" applyNumberFormat="1" applyFont="1" applyFill="1" applyBorder="1" applyAlignment="1">
      <alignment horizontal="center"/>
    </xf>
    <xf numFmtId="0" fontId="72" fillId="0" borderId="65" xfId="0" applyFont="1" applyBorder="1" applyAlignment="1">
      <alignment horizontal="center" vertical="center"/>
    </xf>
    <xf numFmtId="0" fontId="72" fillId="0" borderId="66" xfId="0" applyFont="1" applyBorder="1" applyAlignment="1">
      <alignment horizontal="center" vertical="center"/>
    </xf>
    <xf numFmtId="0" fontId="72" fillId="0" borderId="67" xfId="0" applyFont="1" applyBorder="1" applyAlignment="1">
      <alignment horizontal="center" vertical="center"/>
    </xf>
    <xf numFmtId="0" fontId="72" fillId="0" borderId="99" xfId="0" applyFont="1" applyBorder="1" applyAlignment="1">
      <alignment horizontal="center" vertical="center"/>
    </xf>
    <xf numFmtId="0" fontId="72" fillId="0" borderId="100" xfId="0" applyFont="1" applyBorder="1" applyAlignment="1">
      <alignment horizontal="center" vertical="center"/>
    </xf>
    <xf numFmtId="0" fontId="72" fillId="0" borderId="101" xfId="0" applyFont="1" applyBorder="1" applyAlignment="1">
      <alignment horizontal="center" vertical="center"/>
    </xf>
    <xf numFmtId="0" fontId="72" fillId="3" borderId="46" xfId="0" applyFont="1" applyFill="1" applyBorder="1" applyAlignment="1">
      <alignment horizontal="left" vertical="center"/>
    </xf>
    <xf numFmtId="0" fontId="72" fillId="3" borderId="103" xfId="0" applyFont="1" applyFill="1" applyBorder="1" applyAlignment="1">
      <alignment horizontal="left" vertical="center"/>
    </xf>
    <xf numFmtId="0" fontId="72" fillId="3" borderId="99" xfId="0" applyFont="1" applyFill="1" applyBorder="1" applyAlignment="1">
      <alignment horizontal="left" vertical="center"/>
    </xf>
    <xf numFmtId="0" fontId="72" fillId="3" borderId="104" xfId="0" applyFont="1" applyFill="1" applyBorder="1" applyAlignment="1">
      <alignment horizontal="left" vertical="center"/>
    </xf>
    <xf numFmtId="2" fontId="78" fillId="3" borderId="99" xfId="0" applyNumberFormat="1" applyFont="1" applyFill="1" applyBorder="1" applyAlignment="1">
      <alignment horizontal="center"/>
    </xf>
    <xf numFmtId="2" fontId="78" fillId="3" borderId="105" xfId="0" applyNumberFormat="1" applyFont="1" applyFill="1" applyBorder="1" applyAlignment="1">
      <alignment horizontal="center"/>
    </xf>
    <xf numFmtId="2" fontId="78" fillId="3" borderId="104" xfId="0" applyNumberFormat="1" applyFont="1" applyFill="1" applyBorder="1" applyAlignment="1">
      <alignment horizontal="center"/>
    </xf>
    <xf numFmtId="0" fontId="74" fillId="0" borderId="110" xfId="0" applyFont="1" applyBorder="1" applyAlignment="1">
      <alignment horizontal="center" vertical="center"/>
    </xf>
    <xf numFmtId="0" fontId="74" fillId="0" borderId="111" xfId="0" applyFont="1" applyBorder="1" applyAlignment="1">
      <alignment horizontal="center" vertical="center"/>
    </xf>
    <xf numFmtId="0" fontId="74" fillId="0" borderId="112" xfId="0" applyFont="1" applyBorder="1" applyAlignment="1">
      <alignment horizontal="center" vertical="center"/>
    </xf>
    <xf numFmtId="0" fontId="72" fillId="0" borderId="106" xfId="1892" applyFont="1" applyBorder="1" applyAlignment="1">
      <alignment horizontal="center" vertical="center"/>
    </xf>
    <xf numFmtId="0" fontId="72" fillId="0" borderId="107" xfId="1892" applyFont="1" applyBorder="1" applyAlignment="1">
      <alignment horizontal="center" vertical="center"/>
    </xf>
    <xf numFmtId="0" fontId="72" fillId="0" borderId="108" xfId="1892" applyFont="1" applyBorder="1" applyAlignment="1">
      <alignment horizontal="center" vertical="center"/>
    </xf>
    <xf numFmtId="0" fontId="72" fillId="3" borderId="106" xfId="0" applyFont="1" applyFill="1" applyBorder="1" applyAlignment="1">
      <alignment horizontal="center" vertical="center"/>
    </xf>
    <xf numFmtId="0" fontId="72" fillId="3" borderId="107" xfId="0" applyFont="1" applyFill="1" applyBorder="1" applyAlignment="1">
      <alignment horizontal="center" vertical="center"/>
    </xf>
    <xf numFmtId="0" fontId="72" fillId="3" borderId="108" xfId="0" applyFont="1" applyFill="1" applyBorder="1" applyAlignment="1">
      <alignment horizontal="center" vertical="center"/>
    </xf>
    <xf numFmtId="0" fontId="72" fillId="0" borderId="46" xfId="1892" applyFont="1" applyBorder="1" applyAlignment="1">
      <alignment horizontal="center" vertical="center"/>
    </xf>
    <xf numFmtId="0" fontId="72" fillId="0" borderId="79" xfId="1892" applyFont="1" applyBorder="1" applyAlignment="1">
      <alignment horizontal="center" vertical="center"/>
    </xf>
    <xf numFmtId="0" fontId="72" fillId="0" borderId="80" xfId="1892" applyFont="1" applyBorder="1" applyAlignment="1">
      <alignment horizontal="center" vertical="center"/>
    </xf>
    <xf numFmtId="0" fontId="72" fillId="0" borderId="105" xfId="1892" applyFont="1" applyBorder="1" applyAlignment="1">
      <alignment horizontal="center" vertical="center"/>
    </xf>
    <xf numFmtId="0" fontId="72" fillId="0" borderId="104" xfId="1892" applyFont="1" applyBorder="1" applyAlignment="1">
      <alignment horizontal="center" vertical="center"/>
    </xf>
    <xf numFmtId="0" fontId="10" fillId="0" borderId="106" xfId="0" applyFont="1" applyBorder="1" applyAlignment="1">
      <alignment horizontal="center" vertical="center"/>
    </xf>
    <xf numFmtId="0" fontId="10" fillId="0" borderId="107" xfId="0" applyFont="1" applyBorder="1" applyAlignment="1">
      <alignment horizontal="center" vertical="center"/>
    </xf>
    <xf numFmtId="0" fontId="10" fillId="0" borderId="108" xfId="0" applyFont="1" applyBorder="1" applyAlignment="1">
      <alignment horizontal="center" vertical="center"/>
    </xf>
    <xf numFmtId="0" fontId="71" fillId="0" borderId="32" xfId="0" applyFont="1" applyBorder="1" applyAlignment="1">
      <alignment horizontal="left" vertical="center"/>
    </xf>
    <xf numFmtId="0" fontId="71" fillId="0" borderId="6" xfId="0" applyFont="1" applyBorder="1" applyAlignment="1">
      <alignment horizontal="left" vertical="center"/>
    </xf>
    <xf numFmtId="0" fontId="71" fillId="0" borderId="7" xfId="0" applyFont="1" applyBorder="1" applyAlignment="1">
      <alignment horizontal="left" vertical="center"/>
    </xf>
    <xf numFmtId="0" fontId="71" fillId="0" borderId="5" xfId="0" applyFont="1" applyBorder="1" applyAlignment="1">
      <alignment horizontal="left" vertical="center"/>
    </xf>
    <xf numFmtId="0" fontId="71" fillId="0" borderId="12" xfId="0" applyFont="1" applyBorder="1" applyAlignment="1">
      <alignment horizontal="left" vertical="center"/>
    </xf>
    <xf numFmtId="0" fontId="71" fillId="0" borderId="13" xfId="0" applyFont="1" applyBorder="1" applyAlignment="1">
      <alignment horizontal="left" vertical="center"/>
    </xf>
    <xf numFmtId="0" fontId="18" fillId="0" borderId="1" xfId="0" applyFont="1" applyBorder="1" applyAlignment="1">
      <alignment horizontal="left" vertical="center"/>
    </xf>
    <xf numFmtId="0" fontId="18" fillId="0" borderId="2" xfId="0" applyFont="1" applyBorder="1" applyAlignment="1">
      <alignment horizontal="left" vertical="center"/>
    </xf>
    <xf numFmtId="0" fontId="18" fillId="0" borderId="3" xfId="0" applyFont="1" applyBorder="1" applyAlignment="1">
      <alignment horizontal="left" vertical="center"/>
    </xf>
    <xf numFmtId="0" fontId="8" fillId="4" borderId="106" xfId="1" applyFont="1" applyFill="1" applyBorder="1" applyAlignment="1">
      <alignment horizontal="center" vertical="center" wrapText="1"/>
    </xf>
    <xf numFmtId="0" fontId="8" fillId="4" borderId="107" xfId="1" applyFont="1" applyFill="1" applyBorder="1" applyAlignment="1">
      <alignment horizontal="center" vertical="center" wrapText="1"/>
    </xf>
    <xf numFmtId="0" fontId="8" fillId="4" borderId="108" xfId="1" applyFont="1" applyFill="1" applyBorder="1" applyAlignment="1">
      <alignment horizontal="center" vertical="center" wrapText="1"/>
    </xf>
    <xf numFmtId="0" fontId="13" fillId="0" borderId="78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0" fillId="0" borderId="106" xfId="1" applyFont="1" applyBorder="1" applyAlignment="1">
      <alignment horizontal="left" vertical="center"/>
    </xf>
    <xf numFmtId="0" fontId="10" fillId="0" borderId="107" xfId="1" applyFont="1" applyBorder="1" applyAlignment="1">
      <alignment horizontal="left" vertical="center"/>
    </xf>
    <xf numFmtId="0" fontId="10" fillId="0" borderId="108" xfId="1" applyFont="1" applyBorder="1" applyAlignment="1">
      <alignment horizontal="left" vertical="center"/>
    </xf>
    <xf numFmtId="164" fontId="10" fillId="0" borderId="106" xfId="0" applyNumberFormat="1" applyFont="1" applyBorder="1" applyAlignment="1">
      <alignment horizontal="center" vertical="center"/>
    </xf>
    <xf numFmtId="164" fontId="10" fillId="0" borderId="108" xfId="0" applyNumberFormat="1" applyFont="1" applyBorder="1" applyAlignment="1">
      <alignment horizontal="center" vertical="center"/>
    </xf>
    <xf numFmtId="164" fontId="10" fillId="0" borderId="107" xfId="0" applyNumberFormat="1" applyFont="1" applyBorder="1" applyAlignment="1">
      <alignment horizontal="center" vertical="center"/>
    </xf>
    <xf numFmtId="0" fontId="10" fillId="3" borderId="106" xfId="1" applyFont="1" applyFill="1" applyBorder="1" applyAlignment="1">
      <alignment horizontal="center" vertical="center" wrapText="1"/>
    </xf>
    <xf numFmtId="0" fontId="10" fillId="3" borderId="107" xfId="1" applyFont="1" applyFill="1" applyBorder="1" applyAlignment="1">
      <alignment horizontal="center" vertical="center" wrapText="1"/>
    </xf>
    <xf numFmtId="0" fontId="10" fillId="3" borderId="108" xfId="1" applyFont="1" applyFill="1" applyBorder="1" applyAlignment="1">
      <alignment horizontal="center" vertical="center" wrapText="1"/>
    </xf>
    <xf numFmtId="0" fontId="7" fillId="0" borderId="12" xfId="0" applyFont="1" applyBorder="1" applyAlignment="1">
      <alignment horizontal="left"/>
    </xf>
    <xf numFmtId="0" fontId="13" fillId="0" borderId="27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7" fillId="0" borderId="23" xfId="2" applyFont="1" applyBorder="1" applyAlignment="1">
      <alignment horizontal="center" vertical="center"/>
    </xf>
    <xf numFmtId="4" fontId="89" fillId="0" borderId="10" xfId="0" applyNumberFormat="1" applyFont="1" applyBorder="1" applyAlignment="1">
      <alignment horizontal="center" vertical="center"/>
    </xf>
    <xf numFmtId="0" fontId="90" fillId="0" borderId="0" xfId="0" applyFont="1"/>
    <xf numFmtId="167" fontId="90" fillId="0" borderId="0" xfId="1500" applyNumberFormat="1" applyFont="1" applyBorder="1"/>
    <xf numFmtId="0" fontId="91" fillId="0" borderId="0" xfId="4" applyFont="1"/>
    <xf numFmtId="0" fontId="90" fillId="0" borderId="0" xfId="0" applyFont="1"/>
    <xf numFmtId="0" fontId="92" fillId="0" borderId="0" xfId="0" applyFont="1"/>
    <xf numFmtId="1" fontId="90" fillId="0" borderId="0" xfId="1500" applyNumberFormat="1" applyFont="1" applyBorder="1" applyAlignment="1">
      <alignment horizontal="center" vertical="center"/>
    </xf>
    <xf numFmtId="0" fontId="93" fillId="0" borderId="0" xfId="0" applyFont="1" applyAlignment="1">
      <alignment vertical="center"/>
    </xf>
    <xf numFmtId="0" fontId="87" fillId="0" borderId="0" xfId="0" applyFont="1" applyAlignment="1">
      <alignment vertical="center"/>
    </xf>
    <xf numFmtId="167" fontId="37" fillId="0" borderId="0" xfId="1500" applyNumberFormat="1" applyFont="1" applyBorder="1" applyAlignment="1">
      <alignment vertical="center"/>
    </xf>
    <xf numFmtId="0" fontId="94" fillId="4" borderId="113" xfId="0" applyFont="1" applyFill="1" applyBorder="1" applyAlignment="1">
      <alignment vertical="center" wrapText="1"/>
    </xf>
    <xf numFmtId="0" fontId="92" fillId="59" borderId="113" xfId="0" applyFont="1" applyFill="1" applyBorder="1" applyAlignment="1">
      <alignment horizontal="center" vertical="center" wrapText="1"/>
    </xf>
    <xf numFmtId="1" fontId="94" fillId="4" borderId="113" xfId="1500" applyNumberFormat="1" applyFont="1" applyFill="1" applyBorder="1" applyAlignment="1">
      <alignment horizontal="center" vertical="center" wrapText="1"/>
    </xf>
    <xf numFmtId="167" fontId="94" fillId="59" borderId="113" xfId="1500" applyNumberFormat="1" applyFont="1" applyFill="1" applyBorder="1" applyAlignment="1">
      <alignment horizontal="center" vertical="center" wrapText="1"/>
    </xf>
    <xf numFmtId="0" fontId="92" fillId="0" borderId="106" xfId="0" applyFont="1" applyBorder="1" applyAlignment="1">
      <alignment horizontal="center" vertical="center"/>
    </xf>
    <xf numFmtId="0" fontId="92" fillId="0" borderId="107" xfId="0" applyFont="1" applyBorder="1" applyAlignment="1">
      <alignment horizontal="center" vertical="center"/>
    </xf>
    <xf numFmtId="0" fontId="92" fillId="0" borderId="108" xfId="0" applyFont="1" applyBorder="1" applyAlignment="1">
      <alignment horizontal="center" vertical="center"/>
    </xf>
    <xf numFmtId="0" fontId="92" fillId="0" borderId="109" xfId="5" applyFont="1" applyBorder="1" applyAlignment="1">
      <alignment vertical="center"/>
    </xf>
    <xf numFmtId="1" fontId="92" fillId="0" borderId="109" xfId="1500" applyNumberFormat="1" applyFont="1" applyBorder="1" applyAlignment="1">
      <alignment horizontal="center" vertical="center"/>
    </xf>
    <xf numFmtId="167" fontId="92" fillId="0" borderId="109" xfId="1500" applyNumberFormat="1" applyFont="1" applyBorder="1" applyAlignment="1">
      <alignment horizontal="center" vertical="center"/>
    </xf>
    <xf numFmtId="0" fontId="92" fillId="0" borderId="106" xfId="0" applyFont="1" applyBorder="1" applyAlignment="1">
      <alignment vertical="center"/>
    </xf>
    <xf numFmtId="0" fontId="88" fillId="0" borderId="108" xfId="0" applyFont="1" applyBorder="1"/>
    <xf numFmtId="0" fontId="92" fillId="0" borderId="106" xfId="0" applyFont="1" applyBorder="1" applyAlignment="1">
      <alignment horizontal="left" vertical="center"/>
    </xf>
    <xf numFmtId="0" fontId="92" fillId="0" borderId="108" xfId="0" applyFont="1" applyBorder="1" applyAlignment="1">
      <alignment horizontal="left" vertical="center"/>
    </xf>
    <xf numFmtId="0" fontId="92" fillId="0" borderId="0" xfId="0" applyFont="1" applyAlignment="1">
      <alignment horizontal="left" vertical="center"/>
    </xf>
    <xf numFmtId="1" fontId="92" fillId="0" borderId="0" xfId="1500" applyNumberFormat="1" applyFont="1" applyBorder="1" applyAlignment="1">
      <alignment horizontal="center" vertical="center"/>
    </xf>
    <xf numFmtId="167" fontId="92" fillId="0" borderId="0" xfId="1500" applyNumberFormat="1" applyFont="1" applyBorder="1" applyAlignment="1">
      <alignment vertical="center"/>
    </xf>
    <xf numFmtId="1" fontId="93" fillId="0" borderId="0" xfId="1500" applyNumberFormat="1" applyFont="1" applyAlignment="1">
      <alignment horizontal="center" vertical="center"/>
    </xf>
    <xf numFmtId="167" fontId="93" fillId="0" borderId="0" xfId="1500" applyNumberFormat="1" applyFont="1"/>
    <xf numFmtId="0" fontId="95" fillId="3" borderId="0" xfId="0" applyFont="1" applyFill="1" applyAlignment="1">
      <alignment vertical="center"/>
    </xf>
    <xf numFmtId="0" fontId="92" fillId="3" borderId="0" xfId="0" applyFont="1" applyFill="1" applyAlignment="1">
      <alignment vertical="center"/>
    </xf>
    <xf numFmtId="1" fontId="92" fillId="3" borderId="0" xfId="1500" applyNumberFormat="1" applyFont="1" applyFill="1" applyBorder="1" applyAlignment="1">
      <alignment horizontal="center" vertical="center"/>
    </xf>
    <xf numFmtId="167" fontId="93" fillId="3" borderId="0" xfId="1500" applyNumberFormat="1" applyFont="1" applyFill="1" applyBorder="1" applyAlignment="1">
      <alignment vertical="center"/>
    </xf>
    <xf numFmtId="167" fontId="93" fillId="0" borderId="0" xfId="1500" applyNumberFormat="1" applyFont="1" applyBorder="1" applyAlignment="1">
      <alignment vertical="center"/>
    </xf>
    <xf numFmtId="0" fontId="92" fillId="4" borderId="113" xfId="0" applyFont="1" applyFill="1" applyBorder="1" applyAlignment="1">
      <alignment vertical="center" wrapText="1"/>
    </xf>
    <xf numFmtId="1" fontId="92" fillId="4" borderId="113" xfId="1500" applyNumberFormat="1" applyFont="1" applyFill="1" applyBorder="1" applyAlignment="1">
      <alignment horizontal="center" vertical="center" wrapText="1"/>
    </xf>
    <xf numFmtId="167" fontId="92" fillId="59" borderId="113" xfId="1500" applyNumberFormat="1" applyFont="1" applyFill="1" applyBorder="1" applyAlignment="1">
      <alignment horizontal="center" vertical="center" wrapText="1"/>
    </xf>
    <xf numFmtId="167" fontId="88" fillId="0" borderId="0" xfId="1500" applyNumberFormat="1" applyFont="1"/>
    <xf numFmtId="167" fontId="92" fillId="0" borderId="109" xfId="1500" applyNumberFormat="1" applyFont="1" applyBorder="1" applyAlignment="1">
      <alignment vertical="center"/>
    </xf>
    <xf numFmtId="167" fontId="92" fillId="0" borderId="106" xfId="1500" applyNumberFormat="1" applyFont="1" applyBorder="1" applyAlignment="1">
      <alignment vertical="center"/>
    </xf>
    <xf numFmtId="167" fontId="88" fillId="0" borderId="108" xfId="1500" applyNumberFormat="1" applyFont="1" applyBorder="1"/>
    <xf numFmtId="167" fontId="92" fillId="0" borderId="106" xfId="1500" applyNumberFormat="1" applyFont="1" applyBorder="1" applyAlignment="1">
      <alignment horizontal="left" vertical="center"/>
    </xf>
    <xf numFmtId="167" fontId="92" fillId="0" borderId="108" xfId="1500" applyNumberFormat="1" applyFont="1" applyBorder="1" applyAlignment="1">
      <alignment horizontal="left" vertical="center"/>
    </xf>
    <xf numFmtId="167" fontId="95" fillId="0" borderId="0" xfId="1500" applyNumberFormat="1" applyFont="1"/>
    <xf numFmtId="0" fontId="94" fillId="4" borderId="109" xfId="0" applyFont="1" applyFill="1" applyBorder="1" applyAlignment="1">
      <alignment vertical="center" wrapText="1"/>
    </xf>
    <xf numFmtId="0" fontId="92" fillId="59" borderId="109" xfId="0" applyFont="1" applyFill="1" applyBorder="1" applyAlignment="1">
      <alignment horizontal="center" vertical="center" wrapText="1"/>
    </xf>
    <xf numFmtId="1" fontId="94" fillId="4" borderId="109" xfId="1500" applyNumberFormat="1" applyFont="1" applyFill="1" applyBorder="1" applyAlignment="1">
      <alignment horizontal="center" vertical="center" wrapText="1"/>
    </xf>
    <xf numFmtId="167" fontId="94" fillId="59" borderId="109" xfId="1500" applyNumberFormat="1" applyFont="1" applyFill="1" applyBorder="1" applyAlignment="1">
      <alignment horizontal="center" vertical="center" wrapText="1"/>
    </xf>
    <xf numFmtId="167" fontId="92" fillId="0" borderId="106" xfId="1500" applyNumberFormat="1" applyFont="1" applyBorder="1" applyAlignment="1">
      <alignment horizontal="center" vertical="center"/>
    </xf>
    <xf numFmtId="167" fontId="92" fillId="0" borderId="107" xfId="1500" applyNumberFormat="1" applyFont="1" applyBorder="1" applyAlignment="1">
      <alignment horizontal="center" vertical="center"/>
    </xf>
    <xf numFmtId="167" fontId="92" fillId="0" borderId="108" xfId="1500" applyNumberFormat="1" applyFont="1" applyBorder="1" applyAlignment="1">
      <alignment horizontal="center" vertical="center"/>
    </xf>
    <xf numFmtId="1" fontId="93" fillId="0" borderId="109" xfId="1500" applyNumberFormat="1" applyFont="1" applyBorder="1" applyAlignment="1">
      <alignment horizontal="center" vertical="center"/>
    </xf>
    <xf numFmtId="167" fontId="93" fillId="0" borderId="109" xfId="1500" applyNumberFormat="1" applyFont="1" applyBorder="1"/>
    <xf numFmtId="167" fontId="92" fillId="0" borderId="108" xfId="1500" applyNumberFormat="1" applyFont="1" applyBorder="1" applyAlignment="1">
      <alignment horizontal="center" vertical="center"/>
    </xf>
    <xf numFmtId="167" fontId="87" fillId="0" borderId="0" xfId="1500" applyNumberFormat="1" applyFont="1"/>
  </cellXfs>
  <cellStyles count="2364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2" xfId="2149" xr:uid="{5F466188-F5EB-4FBA-B9D3-8F4CB0E6E951}"/>
    <cellStyle name="Calculation 3 2 2" xfId="2193" xr:uid="{2428640B-1DB9-4FB0-8000-606026EB9204}"/>
    <cellStyle name="Calculation 3 2 2 2" xfId="2261" xr:uid="{D63FC61D-7494-4B03-B06E-261CA0442E76}"/>
    <cellStyle name="Calculation 3 2 3" xfId="2232" xr:uid="{59291520-F77E-4BDE-82EB-8B964A86B067}"/>
    <cellStyle name="Calculation 3 2 4" xfId="2319" xr:uid="{F8027B34-0A6A-4408-B224-5191AE28E427}"/>
    <cellStyle name="Calculation 3 2 5" xfId="2334" xr:uid="{8A5BA86B-6145-46C6-9BE1-1F94EB133674}"/>
    <cellStyle name="Calculation 3 3" xfId="2158" xr:uid="{D0E9A21E-8F22-41B5-A850-6B8DCA910AD8}"/>
    <cellStyle name="Calculation 3 3 2" xfId="2202" xr:uid="{206FD547-DA48-43DA-8F39-4407C1E87C74}"/>
    <cellStyle name="Calculation 3 3 2 2" xfId="2270" xr:uid="{BCBB0BE7-1BB6-4000-ABA4-40E5453F931C}"/>
    <cellStyle name="Calculation 3 3 3" xfId="2241" xr:uid="{D8D1045B-A48F-4190-AADA-01ADB2B6E083}"/>
    <cellStyle name="Calculation 3 3 4" xfId="2305" xr:uid="{DC350B75-7318-40C4-ADD8-ED4237D9FAF1}"/>
    <cellStyle name="Calculation 3 3 5" xfId="2343" xr:uid="{40DA0D62-1A7D-4CCC-AC92-CD79E1C32D6F}"/>
    <cellStyle name="Calculation 3 4" xfId="2164" xr:uid="{ADD58835-10A6-42E6-973A-F3DE9D64A9F6}"/>
    <cellStyle name="Calculation 3 4 2" xfId="2208" xr:uid="{15952DF2-42FD-4341-AA5A-4E69907A8E6D}"/>
    <cellStyle name="Calculation 3 4 2 2" xfId="2276" xr:uid="{9238D859-DAED-40D6-BE47-37C2DCB53785}"/>
    <cellStyle name="Calculation 3 4 3" xfId="2247" xr:uid="{9F9F1AD8-5376-4D9D-A3C1-46EFA3F452BC}"/>
    <cellStyle name="Calculation 3 4 4" xfId="2303" xr:uid="{0D0563BE-6434-4C6E-9A02-6E9048C125B8}"/>
    <cellStyle name="Calculation 3 4 5" xfId="2349" xr:uid="{91327993-7073-4607-A4B2-5883E638EBE5}"/>
    <cellStyle name="Calculation 3 5" xfId="2167" xr:uid="{16D8E306-7EA2-4AB0-9F88-DF5E8CF58BD8}"/>
    <cellStyle name="Calculation 3 5 2" xfId="2211" xr:uid="{1C647A3F-5A3E-426E-A6F0-1703E28C312C}"/>
    <cellStyle name="Calculation 3 5 2 2" xfId="2279" xr:uid="{2D5CC752-B6A6-41FC-BC13-595147BA0BC6}"/>
    <cellStyle name="Calculation 3 5 3" xfId="2250" xr:uid="{53B3E381-EA18-4F82-96A6-CC25BC892B40}"/>
    <cellStyle name="Calculation 3 5 4" xfId="2301" xr:uid="{A154E9B4-4A5A-410D-A9E2-4939068FC8A4}"/>
    <cellStyle name="Calculation 3 5 5" xfId="2352" xr:uid="{E31AA9A8-3C22-4B3F-96F5-280B44DC178D}"/>
    <cellStyle name="Calculation 3 6" xfId="2182" xr:uid="{8FC801CE-C8F8-4653-A7AB-725A7C399EDD}"/>
    <cellStyle name="Calculation 3 6 2" xfId="2217" xr:uid="{783E56D9-2975-4F1A-A108-B2A3767C4647}"/>
    <cellStyle name="Calculation 3 6 2 2" xfId="2285" xr:uid="{A1DB7D7E-95F8-4841-A627-8C4627431977}"/>
    <cellStyle name="Calculation 3 6 3" xfId="2223" xr:uid="{B69C6CF2-2DFB-4546-8553-615286187D11}"/>
    <cellStyle name="Calculation 3 6 4" xfId="2295" xr:uid="{16FADCE0-0F63-48F6-A7EC-A5B2ACF9CD95}"/>
    <cellStyle name="Calculation 3 6 5" xfId="2358" xr:uid="{8CA08FFC-C835-440D-81B3-B51D13576CA6}"/>
    <cellStyle name="Calculation 3 7" xfId="1796" xr:uid="{5C765026-4E8A-4AF5-B673-F4E7AD89F0E9}"/>
    <cellStyle name="Calculation 3 7 2" xfId="2230" xr:uid="{1AD58F90-5F61-4CE9-ABB4-61C3CC8D97CB}"/>
    <cellStyle name="Calculation 3 8" xfId="2318" xr:uid="{891885B6-0981-4355-8FBD-000B30F94C61}"/>
    <cellStyle name="Calculation 3 9" xfId="2328" xr:uid="{49B35214-0FF4-41E8-9356-791407CD7D7B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2" xfId="2150" xr:uid="{C6A2B921-0109-4906-8384-B26B830C50E7}"/>
    <cellStyle name="Input 3 2 2" xfId="2194" xr:uid="{8C471F39-D8D6-45FC-82C2-6EC15B7E69ED}"/>
    <cellStyle name="Input 3 2 2 2" xfId="2262" xr:uid="{7D99B2C6-98B1-4740-9611-0023C0F6C5AE}"/>
    <cellStyle name="Input 3 2 3" xfId="2233" xr:uid="{187D3DD0-3E52-45D9-B7F5-C22FC522A075}"/>
    <cellStyle name="Input 3 2 4" xfId="2311" xr:uid="{E282BDC9-A828-486E-82A7-34F950A94EF3}"/>
    <cellStyle name="Input 3 2 5" xfId="2335" xr:uid="{459114C3-F418-4B93-BA9F-59FF3DA1FA9D}"/>
    <cellStyle name="Input 3 3" xfId="2157" xr:uid="{ECC82C3E-EDC8-4E4A-BFE7-5C42A937F089}"/>
    <cellStyle name="Input 3 3 2" xfId="2201" xr:uid="{2BDA2DD3-CF2B-490B-82A7-01ED70A83F62}"/>
    <cellStyle name="Input 3 3 2 2" xfId="2269" xr:uid="{C5E5FCF8-E202-4EA4-AB4F-E8020DAC1640}"/>
    <cellStyle name="Input 3 3 3" xfId="2240" xr:uid="{ED678127-380D-45BF-901A-BFE3F1997E98}"/>
    <cellStyle name="Input 3 3 4" xfId="2326" xr:uid="{C6DE6B4F-6B16-44D1-9E65-06E60F0F8FA1}"/>
    <cellStyle name="Input 3 3 5" xfId="2342" xr:uid="{7239939B-9CCE-4DF2-96B1-8AE87FF6238B}"/>
    <cellStyle name="Input 3 4" xfId="2163" xr:uid="{80EF0E61-84C1-4882-9228-13A5D523EA80}"/>
    <cellStyle name="Input 3 4 2" xfId="2207" xr:uid="{9D255BAE-8899-4043-8482-768FC8A77A93}"/>
    <cellStyle name="Input 3 4 2 2" xfId="2275" xr:uid="{B2699426-4CF5-40BE-B4BB-CB4103115BED}"/>
    <cellStyle name="Input 3 4 3" xfId="2246" xr:uid="{F215E345-8121-411B-99BD-C2E4E3FC8971}"/>
    <cellStyle name="Input 3 4 4" xfId="2304" xr:uid="{E8AD1C01-C766-432C-BD12-C23A77DE9357}"/>
    <cellStyle name="Input 3 4 5" xfId="2348" xr:uid="{37501148-FA89-4C2F-87A9-AC9EB41A370B}"/>
    <cellStyle name="Input 3 5" xfId="2168" xr:uid="{9A44A901-9B0E-4B98-8500-A24EA7436FFA}"/>
    <cellStyle name="Input 3 5 2" xfId="2212" xr:uid="{ED2D8D42-7C45-4260-92AC-EDA949333099}"/>
    <cellStyle name="Input 3 5 2 2" xfId="2280" xr:uid="{D6BF0A7D-112E-4ACA-BCAC-A01724D26207}"/>
    <cellStyle name="Input 3 5 3" xfId="2251" xr:uid="{9A0F1E33-F68C-4582-A51F-AF96D9188E9C}"/>
    <cellStyle name="Input 3 5 4" xfId="2300" xr:uid="{5969B13A-5AC6-4AFA-A1F2-C82B51902072}"/>
    <cellStyle name="Input 3 5 5" xfId="2353" xr:uid="{72623B51-518F-43D8-9964-AF83ECB23C80}"/>
    <cellStyle name="Input 3 6" xfId="2183" xr:uid="{8BAC3672-772B-4C46-AB6F-747687FA868F}"/>
    <cellStyle name="Input 3 6 2" xfId="2218" xr:uid="{266F7486-8058-4CB2-B3AC-04E4CC1A05EE}"/>
    <cellStyle name="Input 3 6 2 2" xfId="2286" xr:uid="{CA50F486-9BB0-42DC-A450-96A429132281}"/>
    <cellStyle name="Input 3 6 3" xfId="2224" xr:uid="{0484AEB9-2146-4003-B608-9BC692807A7C}"/>
    <cellStyle name="Input 3 6 4" xfId="2322" xr:uid="{FC22743D-AEE5-4746-A4EC-EAE40B0FDEA7}"/>
    <cellStyle name="Input 3 6 5" xfId="2359" xr:uid="{45B2312E-6796-4179-B9C0-27F398E36A35}"/>
    <cellStyle name="Input 3 7" xfId="2188" xr:uid="{D4EEA760-CEE1-4CD0-925C-3F339E4CE58F}"/>
    <cellStyle name="Input 3 7 2" xfId="2256" xr:uid="{F3910700-BCAC-44A0-929F-E66EC2942AF9}"/>
    <cellStyle name="Input 3 8" xfId="2317" xr:uid="{C7F59560-B956-4BBE-BE0F-7B2888933FF4}"/>
    <cellStyle name="Input 3 9" xfId="2329" xr:uid="{964F0C3E-A878-4F2C-9CF1-D8823B90CE85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1" xfId="2330" xr:uid="{7494FC85-CD91-45E6-ACC3-96DA770C820C}"/>
    <cellStyle name="Note 3 2" xfId="2140" xr:uid="{79F3FE4A-84CD-430F-B575-07730530CEF5}"/>
    <cellStyle name="Note 3 2 2" xfId="2152" xr:uid="{988F538B-37DC-4790-AEAC-2B37C7926FEB}"/>
    <cellStyle name="Note 3 2 2 2" xfId="2196" xr:uid="{F4A20826-98BF-4BCE-B75A-A4E1004096B8}"/>
    <cellStyle name="Note 3 2 2 2 2" xfId="2264" xr:uid="{DC632B08-B6E7-4A4C-A23F-AC1D2F0B628C}"/>
    <cellStyle name="Note 3 2 2 3" xfId="2235" xr:uid="{E787FAEB-D2AC-4807-8DAE-F03E7C0DFD26}"/>
    <cellStyle name="Note 3 2 2 4" xfId="2312" xr:uid="{E7B05E15-47FE-4A00-ADEC-1729AB396FFD}"/>
    <cellStyle name="Note 3 2 2 5" xfId="2337" xr:uid="{D1321D74-B7BB-43B6-9E3A-5467B6B96E48}"/>
    <cellStyle name="Note 3 2 3" xfId="2155" xr:uid="{C06439D2-82BD-4AE5-B236-CE91CD5176D6}"/>
    <cellStyle name="Note 3 2 3 2" xfId="2199" xr:uid="{B7D36FC6-E8B7-482F-B61A-D78B2FA7B0D6}"/>
    <cellStyle name="Note 3 2 3 2 2" xfId="2267" xr:uid="{D8118680-1B29-4B66-B822-4237200B7FC5}"/>
    <cellStyle name="Note 3 2 3 3" xfId="2238" xr:uid="{C5C3DD33-B024-496D-81E5-A207CE4C96AF}"/>
    <cellStyle name="Note 3 2 3 4" xfId="2310" xr:uid="{D9DFAA0D-3A67-493C-B807-636A8EABB7E2}"/>
    <cellStyle name="Note 3 2 3 5" xfId="2340" xr:uid="{F9792C22-5D6A-4E8C-AA47-F266AB022A9F}"/>
    <cellStyle name="Note 3 2 4" xfId="2161" xr:uid="{26389FAE-5CC6-4A0D-9F49-BE8145F6B0BB}"/>
    <cellStyle name="Note 3 2 4 2" xfId="2205" xr:uid="{32059BEC-3E0A-4697-989E-8F1FC9160550}"/>
    <cellStyle name="Note 3 2 4 2 2" xfId="2273" xr:uid="{49A61827-FF37-4721-9620-9E692ADD382C}"/>
    <cellStyle name="Note 3 2 4 3" xfId="2244" xr:uid="{BD7C5277-19A8-448F-8254-7F9B6706818A}"/>
    <cellStyle name="Note 3 2 4 4" xfId="2325" xr:uid="{BBCB3FCE-63DE-41C3-8B8E-12A786066E42}"/>
    <cellStyle name="Note 3 2 4 5" xfId="2346" xr:uid="{4FEDAEF6-3AA4-4D12-AD85-1B94AE86DF12}"/>
    <cellStyle name="Note 3 2 5" xfId="2170" xr:uid="{02B672C8-B33B-4DAC-A83A-C7BDB92B3A15}"/>
    <cellStyle name="Note 3 2 5 2" xfId="2214" xr:uid="{10735A30-546B-479F-82EE-563AAAD9C266}"/>
    <cellStyle name="Note 3 2 5 2 2" xfId="2282" xr:uid="{A1A14397-BCCA-4904-8917-6A8E0314FAAE}"/>
    <cellStyle name="Note 3 2 5 3" xfId="2253" xr:uid="{7F63FE3C-0F20-430B-B4A8-FF011AD2FCAF}"/>
    <cellStyle name="Note 3 2 5 4" xfId="2296" xr:uid="{59F3E3CC-959E-4F24-88D1-0C3363481604}"/>
    <cellStyle name="Note 3 2 5 5" xfId="2355" xr:uid="{C33ED304-E4E0-4218-A31C-2DE75782C40C}"/>
    <cellStyle name="Note 3 2 6" xfId="2185" xr:uid="{CDB575EA-BC7B-49F9-BAB1-AE97D6637A28}"/>
    <cellStyle name="Note 3 2 6 2" xfId="2220" xr:uid="{917A06D5-0776-4F68-BBA7-A8B8DDFCBC4C}"/>
    <cellStyle name="Note 3 2 6 2 2" xfId="2288" xr:uid="{2142A7AA-3025-41DC-AAB2-7AAE4954D93D}"/>
    <cellStyle name="Note 3 2 6 3" xfId="2226" xr:uid="{D816BAF2-5E7E-4D5C-B033-A4E10BCB9D21}"/>
    <cellStyle name="Note 3 2 6 4" xfId="2294" xr:uid="{C9B13ECB-080C-4F13-829C-8B3297C15AA4}"/>
    <cellStyle name="Note 3 2 6 5" xfId="2361" xr:uid="{B3A14705-CD93-44BC-B077-99C87758EF05}"/>
    <cellStyle name="Note 3 2 7" xfId="2190" xr:uid="{A1C9B188-DD2D-452B-8BB2-710133696C64}"/>
    <cellStyle name="Note 3 2 7 2" xfId="2258" xr:uid="{C90F11B2-7360-462C-A89D-CACDB0C0B552}"/>
    <cellStyle name="Note 3 2 8" xfId="2315" xr:uid="{13B5ABCF-B1BF-4BA1-AC00-4B66BF214BA2}"/>
    <cellStyle name="Note 3 2 9" xfId="2331" xr:uid="{ED94B343-63F4-4B46-ABD0-11C38EB27C8C}"/>
    <cellStyle name="Note 3 3" xfId="2151" xr:uid="{445F1473-AB0E-4729-9012-733766DCD6B1}"/>
    <cellStyle name="Note 3 3 2" xfId="2195" xr:uid="{C2474C19-3AAC-41DF-A3D1-6ACE73371228}"/>
    <cellStyle name="Note 3 3 2 2" xfId="2263" xr:uid="{96468D7D-D2FD-4D2C-859F-1358C40C1267}"/>
    <cellStyle name="Note 3 3 3" xfId="2234" xr:uid="{13955CBE-3B2A-4BB3-88D2-E5622A9E5B9E}"/>
    <cellStyle name="Note 3 3 4" xfId="2313" xr:uid="{50F1AA62-0D52-4430-A62D-04096D3A6927}"/>
    <cellStyle name="Note 3 3 5" xfId="2336" xr:uid="{98DE6989-3876-4B18-986C-5B3C0EB932F7}"/>
    <cellStyle name="Note 3 4" xfId="2156" xr:uid="{0C651060-BD83-41DD-B214-29447B434D6B}"/>
    <cellStyle name="Note 3 4 2" xfId="2200" xr:uid="{65A8294D-685E-4318-B230-4A296E4E814E}"/>
    <cellStyle name="Note 3 4 2 2" xfId="2268" xr:uid="{3FF6EE4A-4CC9-40F9-9FEB-FECA695FB7E7}"/>
    <cellStyle name="Note 3 4 3" xfId="2239" xr:uid="{20A80F7E-F8E7-4ECD-B5C5-D02873BF8793}"/>
    <cellStyle name="Note 3 4 4" xfId="2309" xr:uid="{CE0D96B8-819C-4B51-8772-BED9DBD51740}"/>
    <cellStyle name="Note 3 4 5" xfId="2341" xr:uid="{77CF1D11-3334-4F38-ABE5-9372BBB6846C}"/>
    <cellStyle name="Note 3 5" xfId="2162" xr:uid="{3E1E04CA-939A-49AA-9B76-AF342BA162DB}"/>
    <cellStyle name="Note 3 5 2" xfId="2206" xr:uid="{8088445D-AAB0-4FC9-A5AF-A5CE554E4159}"/>
    <cellStyle name="Note 3 5 2 2" xfId="2274" xr:uid="{E5C63F51-1415-4256-9F82-DA7491F2E68C}"/>
    <cellStyle name="Note 3 5 3" xfId="2245" xr:uid="{13AA143B-1E71-4F08-824C-0A8A49BE3243}"/>
    <cellStyle name="Note 3 5 4" xfId="2302" xr:uid="{8E44EE63-8D0E-4794-AFF3-0D5419798BE0}"/>
    <cellStyle name="Note 3 5 5" xfId="2347" xr:uid="{7C9A6C0C-80E3-46F7-BA95-78BFDC7B95BC}"/>
    <cellStyle name="Note 3 6" xfId="2169" xr:uid="{CF9575A8-7EA1-4167-AA4F-F696F0AD8ED5}"/>
    <cellStyle name="Note 3 6 2" xfId="2213" xr:uid="{C9D62E73-B135-426E-BF5A-BE06D0F3C8F5}"/>
    <cellStyle name="Note 3 6 2 2" xfId="2281" xr:uid="{BE83CC4C-67F2-46B2-B191-ACB6494747C4}"/>
    <cellStyle name="Note 3 6 3" xfId="2252" xr:uid="{70EF84C1-8958-4ABA-B689-2D58BB96884B}"/>
    <cellStyle name="Note 3 6 4" xfId="2323" xr:uid="{F8B066C7-6627-41BF-B19B-24E2406D8632}"/>
    <cellStyle name="Note 3 6 5" xfId="2354" xr:uid="{AF9478F9-4982-4B60-9288-A8C4B99857E2}"/>
    <cellStyle name="Note 3 7" xfId="2184" xr:uid="{CCDE093A-6816-4C87-ABAA-6CD92EC190E5}"/>
    <cellStyle name="Note 3 7 2" xfId="2219" xr:uid="{902F1483-DECA-4E90-8C7E-B6DAFAE5B63F}"/>
    <cellStyle name="Note 3 7 2 2" xfId="2287" xr:uid="{90ED1D07-61CD-4618-B6E2-B9D5192ABE9C}"/>
    <cellStyle name="Note 3 7 3" xfId="2225" xr:uid="{45B0AAC4-1CD2-47B3-BCA8-A2F4480C580B}"/>
    <cellStyle name="Note 3 7 4" xfId="2292" xr:uid="{8112664B-A6DC-4654-A1A5-743711322247}"/>
    <cellStyle name="Note 3 7 5" xfId="2360" xr:uid="{71832011-2B30-4A3A-90E5-E2A19C0BC112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3" xfId="2231" xr:uid="{15952D99-0747-43C7-942C-E4391AA2E866}"/>
    <cellStyle name="Note 3 9" xfId="2189" xr:uid="{4CB299A0-A7F0-49D5-BDA2-0CD867484F22}"/>
    <cellStyle name="Note 3 9 2" xfId="2257" xr:uid="{0F680358-6B14-476F-8EDD-74378A532EDF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2" xfId="2153" xr:uid="{A80C1B06-E8BB-4AA3-88CA-F2BF9CCCEF2B}"/>
    <cellStyle name="Output 3 2 2" xfId="2197" xr:uid="{6D5252C2-5D24-4575-8835-0702030D12CE}"/>
    <cellStyle name="Output 3 2 2 2" xfId="2265" xr:uid="{865ED602-D0D9-4BA2-BB24-5EB359783D69}"/>
    <cellStyle name="Output 3 2 3" xfId="2236" xr:uid="{65CBBB5C-8DD6-438F-9D7C-B1E7B91864C2}"/>
    <cellStyle name="Output 3 2 4" xfId="2327" xr:uid="{524322C4-E125-4888-AA59-480A78C5C5FC}"/>
    <cellStyle name="Output 3 2 5" xfId="2338" xr:uid="{D7E22B81-9C65-41D2-A85A-727102CBBFFC}"/>
    <cellStyle name="Output 3 3" xfId="2159" xr:uid="{B326F224-B19C-4A42-A482-0F9016B27FD1}"/>
    <cellStyle name="Output 3 3 2" xfId="2203" xr:uid="{69177C0F-F891-432B-B1B4-6F850AC00B31}"/>
    <cellStyle name="Output 3 3 2 2" xfId="2271" xr:uid="{38ED9B83-9F1B-447E-BD21-08B19077E4E5}"/>
    <cellStyle name="Output 3 3 3" xfId="2242" xr:uid="{B3C28C9A-8A8D-429A-AB9E-E9454C386CD2}"/>
    <cellStyle name="Output 3 3 4" xfId="2307" xr:uid="{32DE90F5-5BD2-4868-9649-5528FE048CF1}"/>
    <cellStyle name="Output 3 3 5" xfId="2344" xr:uid="{63023D7C-94A0-4AF6-B6F7-79DA8E9A1B79}"/>
    <cellStyle name="Output 3 4" xfId="2165" xr:uid="{A36703C0-B0D3-4E31-8007-620EBADBB949}"/>
    <cellStyle name="Output 3 4 2" xfId="2209" xr:uid="{3BFC58BE-219A-4485-97C1-5FD5622CB2FE}"/>
    <cellStyle name="Output 3 4 2 2" xfId="2277" xr:uid="{3CD79B0F-34F4-40A6-B7C0-1A5357BD594F}"/>
    <cellStyle name="Output 3 4 3" xfId="2248" xr:uid="{25712A92-50CD-4F4C-901F-3E7AAB44D1C0}"/>
    <cellStyle name="Output 3 4 4" xfId="2324" xr:uid="{CC969926-2ADB-4D03-8BE6-D8D2E1886ED2}"/>
    <cellStyle name="Output 3 4 5" xfId="2350" xr:uid="{FC65BD6F-2602-4F90-9D78-A8D8A6F9875D}"/>
    <cellStyle name="Output 3 5" xfId="2171" xr:uid="{797818F0-5F79-415E-A833-83619F3F8716}"/>
    <cellStyle name="Output 3 5 2" xfId="2215" xr:uid="{79224B94-15C5-4141-9BB4-BB6F26B0E9B6}"/>
    <cellStyle name="Output 3 5 2 2" xfId="2283" xr:uid="{69B46575-E9FA-40F1-87DF-FEB621D40800}"/>
    <cellStyle name="Output 3 5 3" xfId="2254" xr:uid="{307D8D64-2B2F-4E9F-94AD-42AB18963A11}"/>
    <cellStyle name="Output 3 5 4" xfId="2298" xr:uid="{25A25C98-AC05-466A-AAE9-80E6BC2217FF}"/>
    <cellStyle name="Output 3 5 5" xfId="2356" xr:uid="{22EEEAEF-6DBF-4415-8F3C-C5C73423D997}"/>
    <cellStyle name="Output 3 6" xfId="2186" xr:uid="{66D96A7C-23EF-4999-98D5-0024D76EE539}"/>
    <cellStyle name="Output 3 6 2" xfId="2221" xr:uid="{F121918F-6476-43C5-9B96-B726C3294212}"/>
    <cellStyle name="Output 3 6 2 2" xfId="2289" xr:uid="{61228C13-C163-421C-9788-9A10A0D5281D}"/>
    <cellStyle name="Output 3 6 3" xfId="2227" xr:uid="{0FB1D7D1-6536-4F52-B646-B615BE59618E}"/>
    <cellStyle name="Output 3 6 4" xfId="2293" xr:uid="{0C19B76A-4ED4-438A-AD6D-1A16AEEE5F13}"/>
    <cellStyle name="Output 3 6 5" xfId="2362" xr:uid="{011C9A7C-FCCF-416B-B529-DC3DA8951B54}"/>
    <cellStyle name="Output 3 7" xfId="2191" xr:uid="{1B17A241-FD42-4DA7-9F7E-A0E4FF0B0BBE}"/>
    <cellStyle name="Output 3 7 2" xfId="2259" xr:uid="{2EC7948F-9D57-44A9-98C7-443634971401}"/>
    <cellStyle name="Output 3 8" xfId="2314" xr:uid="{BE2ED190-3EF3-4D9B-8BFA-77E3AA482FDD}"/>
    <cellStyle name="Output 3 9" xfId="2332" xr:uid="{7D50A994-D8B6-43CB-847D-AB0696D8863E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2" xfId="2154" xr:uid="{938A0369-7A95-49A5-B975-6F1BF5A162DF}"/>
    <cellStyle name="Total 3 2 2" xfId="2198" xr:uid="{530576B5-ADC0-4B34-8E53-A6AF5478B37F}"/>
    <cellStyle name="Total 3 2 2 2" xfId="2266" xr:uid="{9526375D-8532-467A-B2F6-0F84402DAA6E}"/>
    <cellStyle name="Total 3 2 3" xfId="2237" xr:uid="{3D48E255-1F69-4920-A2C4-9A1C68AB2238}"/>
    <cellStyle name="Total 3 2 4" xfId="2308" xr:uid="{4FD4593C-BE52-4715-8A32-703B94A44240}"/>
    <cellStyle name="Total 3 2 5" xfId="2339" xr:uid="{649CE8B3-6A62-4731-AA77-D4F5D4C1A17D}"/>
    <cellStyle name="Total 3 3" xfId="2160" xr:uid="{845163EA-12B3-49E5-B05A-A4471E189CC2}"/>
    <cellStyle name="Total 3 3 2" xfId="2204" xr:uid="{B4D7A7EE-65BC-4112-801A-C8C4B3A6102A}"/>
    <cellStyle name="Total 3 3 2 2" xfId="2272" xr:uid="{4926F43E-6404-4E0B-92FC-A89FE6BB10B6}"/>
    <cellStyle name="Total 3 3 3" xfId="2243" xr:uid="{156B7DB9-3083-4022-8E11-4B0B9B5765EF}"/>
    <cellStyle name="Total 3 3 4" xfId="2306" xr:uid="{5A889A24-4246-4625-BC05-87EFBDEE0191}"/>
    <cellStyle name="Total 3 3 5" xfId="2345" xr:uid="{F8BECED4-A0AA-4370-99F5-6363A0437C60}"/>
    <cellStyle name="Total 3 4" xfId="2166" xr:uid="{ABAC2D49-BAA9-470C-A513-BE5C0FD54472}"/>
    <cellStyle name="Total 3 4 2" xfId="2210" xr:uid="{A2692080-B8DF-4973-A25B-640D9254E51A}"/>
    <cellStyle name="Total 3 4 2 2" xfId="2278" xr:uid="{1009D530-1A84-4CA2-9F72-DFBE34DD71E1}"/>
    <cellStyle name="Total 3 4 3" xfId="2249" xr:uid="{A635E67D-D20B-4F4D-A3AF-321445C43C1F}"/>
    <cellStyle name="Total 3 4 4" xfId="2299" xr:uid="{C83207A4-42F2-4306-B834-925E34F3B6C0}"/>
    <cellStyle name="Total 3 4 5" xfId="2351" xr:uid="{4CC7AC9C-0312-4360-9EF4-53EB5D2FA290}"/>
    <cellStyle name="Total 3 5" xfId="2172" xr:uid="{5083A334-0717-4708-A13D-6A30D4948CF2}"/>
    <cellStyle name="Total 3 5 2" xfId="2216" xr:uid="{A73D6BFC-06AB-4C4F-AAAC-4E18FFE7D6C7}"/>
    <cellStyle name="Total 3 5 2 2" xfId="2284" xr:uid="{4A93EF3C-8DC5-4672-BF2D-EDA5EC469BD8}"/>
    <cellStyle name="Total 3 5 3" xfId="2255" xr:uid="{DF8D576B-0628-421E-8E0A-D68492D56A9C}"/>
    <cellStyle name="Total 3 5 4" xfId="2297" xr:uid="{2FBE0AA7-BBDE-4815-88D5-5043BC10D8FD}"/>
    <cellStyle name="Total 3 5 5" xfId="2357" xr:uid="{F083626D-85CF-4E92-850A-B8FEAF26F9E1}"/>
    <cellStyle name="Total 3 6" xfId="2187" xr:uid="{F3AF54E2-00C8-4453-86E4-B54558A72AC2}"/>
    <cellStyle name="Total 3 6 2" xfId="2222" xr:uid="{5AB0DF9E-E10C-4850-9E94-71A17C5E8CB7}"/>
    <cellStyle name="Total 3 6 2 2" xfId="2290" xr:uid="{FFB36E3E-95FD-482C-A25D-EEDADE240E63}"/>
    <cellStyle name="Total 3 6 3" xfId="2228" xr:uid="{E2D2FED1-E4EF-45A0-B3AE-61ACE9DE1853}"/>
    <cellStyle name="Total 3 6 4" xfId="2320" xr:uid="{D4F4D587-F89F-44E4-9461-DF2CB5CABB5E}"/>
    <cellStyle name="Total 3 6 5" xfId="2363" xr:uid="{93CD6FCF-1515-4593-A3A9-66AE5A84DB09}"/>
    <cellStyle name="Total 3 7" xfId="2192" xr:uid="{6FB9DBB2-C8C6-440B-A05F-E978976490BE}"/>
    <cellStyle name="Total 3 7 2" xfId="2260" xr:uid="{1C35A301-E747-44D2-B663-316BBE69D8FB}"/>
    <cellStyle name="Total 3 8" xfId="2321" xr:uid="{6DD90D06-18CD-486B-8B35-AC7E20DCA128}"/>
    <cellStyle name="Total 3 9" xfId="2333" xr:uid="{823F160E-2939-496F-B7AE-43F6293E8ECD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1343591</xdr:colOff>
      <xdr:row>0</xdr:row>
      <xdr:rowOff>291582</xdr:rowOff>
    </xdr:from>
    <xdr:to>
      <xdr:col>13</xdr:col>
      <xdr:colOff>2394532</xdr:colOff>
      <xdr:row>4</xdr:row>
      <xdr:rowOff>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79611" y="291582"/>
          <a:ext cx="1050941" cy="10691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16</xdr:row>
      <xdr:rowOff>76199</xdr:rowOff>
    </xdr:from>
    <xdr:to>
      <xdr:col>7</xdr:col>
      <xdr:colOff>164604</xdr:colOff>
      <xdr:row>23</xdr:row>
      <xdr:rowOff>533399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DED46F4-C554-4F04-BDDE-8524B21272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5219699"/>
          <a:ext cx="6232029" cy="31146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190500</xdr:colOff>
      <xdr:row>16</xdr:row>
      <xdr:rowOff>76200</xdr:rowOff>
    </xdr:from>
    <xdr:to>
      <xdr:col>14</xdr:col>
      <xdr:colOff>0</xdr:colOff>
      <xdr:row>23</xdr:row>
      <xdr:rowOff>523875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2B28271C-6264-459D-BD40-0235F0463F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581775" y="5219700"/>
          <a:ext cx="5743575" cy="3105150"/>
        </a:xfrm>
        <a:prstGeom prst="rect">
          <a:avLst/>
        </a:prstGeom>
      </xdr:spPr>
    </xdr:pic>
    <xdr:clientData/>
  </xdr:twoCellAnchor>
  <xdr:twoCellAnchor editAs="oneCell">
    <xdr:from>
      <xdr:col>10</xdr:col>
      <xdr:colOff>66675</xdr:colOff>
      <xdr:row>7</xdr:row>
      <xdr:rowOff>0</xdr:rowOff>
    </xdr:from>
    <xdr:to>
      <xdr:col>14</xdr:col>
      <xdr:colOff>9525</xdr:colOff>
      <xdr:row>15</xdr:row>
      <xdr:rowOff>38100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5D342425-9E09-48C7-9AC8-883CD1C4D1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58250" y="2314575"/>
          <a:ext cx="3476625" cy="25527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542926</xdr:colOff>
      <xdr:row>0</xdr:row>
      <xdr:rowOff>0</xdr:rowOff>
    </xdr:from>
    <xdr:to>
      <xdr:col>13</xdr:col>
      <xdr:colOff>1476376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9376" y="0"/>
          <a:ext cx="933450" cy="9577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6</xdr:col>
      <xdr:colOff>8659</xdr:colOff>
      <xdr:row>29</xdr:row>
      <xdr:rowOff>8659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E7B776A-C4AF-49EA-8CCC-85CF2A0BE7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98318" y="5706341"/>
          <a:ext cx="4866409" cy="2502477"/>
        </a:xfrm>
        <a:prstGeom prst="rect">
          <a:avLst/>
        </a:prstGeom>
      </xdr:spPr>
    </xdr:pic>
    <xdr:clientData/>
  </xdr:twoCellAnchor>
  <xdr:twoCellAnchor editAs="oneCell">
    <xdr:from>
      <xdr:col>8</xdr:col>
      <xdr:colOff>1</xdr:colOff>
      <xdr:row>21</xdr:row>
      <xdr:rowOff>0</xdr:rowOff>
    </xdr:from>
    <xdr:to>
      <xdr:col>14</xdr:col>
      <xdr:colOff>17320</xdr:colOff>
      <xdr:row>29</xdr:row>
      <xdr:rowOff>8659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8C624BC-FC33-433B-9244-306C0FFF76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61365" y="5706341"/>
          <a:ext cx="5143500" cy="250247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1252904</xdr:colOff>
      <xdr:row>0</xdr:row>
      <xdr:rowOff>36636</xdr:rowOff>
    </xdr:from>
    <xdr:to>
      <xdr:col>13</xdr:col>
      <xdr:colOff>1535761</xdr:colOff>
      <xdr:row>1</xdr:row>
      <xdr:rowOff>100171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29596" y="36636"/>
          <a:ext cx="282857" cy="290670"/>
        </a:xfrm>
        <a:prstGeom prst="rect">
          <a:avLst/>
        </a:prstGeom>
      </xdr:spPr>
    </xdr:pic>
    <xdr:clientData/>
  </xdr:twoCellAnchor>
  <xdr:twoCellAnchor editAs="oneCell">
    <xdr:from>
      <xdr:col>13</xdr:col>
      <xdr:colOff>1206500</xdr:colOff>
      <xdr:row>60</xdr:row>
      <xdr:rowOff>8548</xdr:rowOff>
    </xdr:from>
    <xdr:to>
      <xdr:col>13</xdr:col>
      <xdr:colOff>1514888</xdr:colOff>
      <xdr:row>60</xdr:row>
      <xdr:rowOff>331073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8688" y="11279798"/>
          <a:ext cx="308388" cy="322525"/>
        </a:xfrm>
        <a:prstGeom prst="rect">
          <a:avLst/>
        </a:prstGeom>
      </xdr:spPr>
    </xdr:pic>
    <xdr:clientData/>
  </xdr:twoCellAnchor>
  <xdr:twoCellAnchor editAs="oneCell">
    <xdr:from>
      <xdr:col>13</xdr:col>
      <xdr:colOff>1282212</xdr:colOff>
      <xdr:row>50</xdr:row>
      <xdr:rowOff>14656</xdr:rowOff>
    </xdr:from>
    <xdr:to>
      <xdr:col>13</xdr:col>
      <xdr:colOff>1524048</xdr:colOff>
      <xdr:row>50</xdr:row>
      <xdr:rowOff>373556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58904" y="8455271"/>
          <a:ext cx="241836" cy="3589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600075</xdr:colOff>
      <xdr:row>0</xdr:row>
      <xdr:rowOff>107500</xdr:rowOff>
    </xdr:from>
    <xdr:to>
      <xdr:col>8</xdr:col>
      <xdr:colOff>1488634</xdr:colOff>
      <xdr:row>3</xdr:row>
      <xdr:rowOff>238125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A337B4D-BDA8-4F7C-8F86-2A5D4BC0D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86575" y="107500"/>
          <a:ext cx="888559" cy="911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1209675</xdr:colOff>
      <xdr:row>0</xdr:row>
      <xdr:rowOff>0</xdr:rowOff>
    </xdr:from>
    <xdr:to>
      <xdr:col>5</xdr:col>
      <xdr:colOff>1162050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AAB3D8CE-1040-4792-9428-2078016AD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0250" y="0"/>
          <a:ext cx="1238250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6</xdr:col>
      <xdr:colOff>1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5"/>
  <sheetViews>
    <sheetView zoomScaleNormal="100" workbookViewId="0">
      <selection activeCell="N6" sqref="N6"/>
    </sheetView>
  </sheetViews>
  <sheetFormatPr defaultColWidth="9" defaultRowHeight="21"/>
  <cols>
    <col min="1" max="1" width="4.85546875" style="45" customWidth="1"/>
    <col min="2" max="2" width="28.42578125" style="24" customWidth="1"/>
    <col min="3" max="3" width="10.140625" style="24" customWidth="1"/>
    <col min="4" max="4" width="11.85546875" style="24" customWidth="1"/>
    <col min="5" max="5" width="12.85546875" style="24" customWidth="1"/>
    <col min="6" max="6" width="5.85546875" style="24" customWidth="1"/>
    <col min="7" max="7" width="21.85546875" style="24" customWidth="1"/>
    <col min="8" max="8" width="10.140625" style="24" customWidth="1"/>
    <col min="9" max="9" width="13.28515625" style="24" customWidth="1"/>
    <col min="10" max="10" width="12.5703125" style="24" customWidth="1"/>
    <col min="11" max="11" width="3" style="24" customWidth="1"/>
    <col min="12" max="12" width="3.5703125" style="24" customWidth="1"/>
    <col min="13" max="13" width="9" style="24" customWidth="1"/>
    <col min="14" max="14" width="37.42578125" style="24" customWidth="1"/>
    <col min="15" max="16384" width="9" style="24"/>
  </cols>
  <sheetData>
    <row r="1" spans="2:16" ht="24.95" customHeight="1">
      <c r="B1" s="152" t="s">
        <v>0</v>
      </c>
      <c r="C1" s="153"/>
      <c r="D1" s="154"/>
      <c r="E1" s="46"/>
      <c r="F1" s="46"/>
      <c r="G1" s="46"/>
      <c r="H1" s="46"/>
      <c r="I1" s="46"/>
      <c r="J1" s="46"/>
      <c r="K1" s="46"/>
      <c r="L1" s="46"/>
      <c r="M1" s="46"/>
      <c r="N1" s="46"/>
    </row>
    <row r="2" spans="2:16" ht="24.95" customHeight="1">
      <c r="B2" s="155" t="s">
        <v>307</v>
      </c>
      <c r="C2" s="156"/>
      <c r="D2" s="157"/>
      <c r="E2" s="158"/>
      <c r="F2" s="159"/>
      <c r="G2" s="159"/>
      <c r="H2" s="159"/>
      <c r="I2" s="159"/>
      <c r="J2" s="159"/>
      <c r="K2" s="160"/>
      <c r="L2" s="46"/>
      <c r="M2" s="46"/>
      <c r="N2" s="46"/>
    </row>
    <row r="3" spans="2:16" ht="24.95" customHeight="1">
      <c r="B3" s="46"/>
      <c r="C3" s="46"/>
      <c r="D3" s="47"/>
      <c r="E3" s="47"/>
      <c r="F3" s="46"/>
      <c r="G3" s="47"/>
      <c r="H3" s="47"/>
      <c r="I3" s="47"/>
      <c r="J3" s="47"/>
      <c r="K3" s="46"/>
      <c r="L3" s="47"/>
      <c r="M3" s="47"/>
      <c r="N3" s="47"/>
    </row>
    <row r="4" spans="2:16" ht="33.75" customHeight="1">
      <c r="B4" s="161" t="s">
        <v>306</v>
      </c>
      <c r="C4" s="162"/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3"/>
    </row>
    <row r="5" spans="2:16" ht="24.95" customHeight="1">
      <c r="B5" s="48"/>
      <c r="C5" s="48"/>
      <c r="D5" s="49"/>
      <c r="E5" s="49"/>
      <c r="F5" s="48"/>
      <c r="G5" s="49"/>
      <c r="H5" s="49"/>
      <c r="I5" s="49"/>
      <c r="J5" s="49"/>
      <c r="K5" s="48"/>
      <c r="L5" s="49"/>
      <c r="M5" s="49"/>
      <c r="N5" s="49"/>
    </row>
    <row r="6" spans="2:16" ht="24.95" customHeight="1">
      <c r="B6" s="164" t="s">
        <v>81</v>
      </c>
      <c r="C6" s="165"/>
      <c r="D6" s="166">
        <f>'Bullient '!M80+'Bullient '!M60+'Bullient '!M50</f>
        <v>849210154</v>
      </c>
      <c r="E6" s="167"/>
      <c r="F6" s="50"/>
      <c r="G6" s="164" t="s">
        <v>82</v>
      </c>
      <c r="H6" s="165"/>
      <c r="I6" s="166">
        <f>'Bullient '!N80+'Bullient '!N60+'Bullient '!N50</f>
        <v>1136404713.01</v>
      </c>
      <c r="J6" s="167"/>
      <c r="K6" s="51"/>
      <c r="L6" s="164" t="s">
        <v>8</v>
      </c>
      <c r="M6" s="165"/>
      <c r="N6" s="52">
        <f>'Bullient '!L80+'Bullient '!L60+'Bullient '!L50</f>
        <v>896</v>
      </c>
    </row>
    <row r="7" spans="2:16" ht="24.95" customHeight="1">
      <c r="B7" s="46"/>
      <c r="C7" s="46"/>
      <c r="D7" s="48"/>
      <c r="E7" s="53"/>
      <c r="F7" s="48"/>
      <c r="G7" s="48"/>
      <c r="H7" s="48"/>
      <c r="I7" s="48"/>
      <c r="J7" s="54"/>
      <c r="K7" s="146"/>
      <c r="L7" s="147"/>
      <c r="M7" s="148"/>
      <c r="N7" s="55"/>
    </row>
    <row r="8" spans="2:16" ht="24.95" customHeight="1">
      <c r="B8" s="149" t="s">
        <v>1</v>
      </c>
      <c r="C8" s="150"/>
      <c r="D8" s="151"/>
      <c r="E8" s="56">
        <v>967.34</v>
      </c>
      <c r="F8" s="57"/>
      <c r="G8" s="149" t="s">
        <v>5</v>
      </c>
      <c r="H8" s="150"/>
      <c r="I8" s="151"/>
      <c r="J8" s="56">
        <v>1134.49</v>
      </c>
      <c r="K8" s="145"/>
      <c r="L8" s="140"/>
      <c r="M8" s="141"/>
      <c r="N8" s="45"/>
    </row>
    <row r="9" spans="2:16" ht="24.95" customHeight="1">
      <c r="B9" s="149" t="s">
        <v>2</v>
      </c>
      <c r="C9" s="150"/>
      <c r="D9" s="151"/>
      <c r="E9" s="72">
        <v>964.26</v>
      </c>
      <c r="F9" s="58"/>
      <c r="G9" s="149" t="s">
        <v>6</v>
      </c>
      <c r="H9" s="150"/>
      <c r="I9" s="151"/>
      <c r="J9" s="56">
        <v>1128.1099999999999</v>
      </c>
      <c r="K9" s="145"/>
      <c r="L9" s="140"/>
      <c r="M9" s="141"/>
      <c r="N9" s="45"/>
    </row>
    <row r="10" spans="2:16" ht="24.95" customHeight="1">
      <c r="B10" s="142" t="s">
        <v>3</v>
      </c>
      <c r="C10" s="143"/>
      <c r="D10" s="144"/>
      <c r="E10" s="266">
        <f>((E8/E9)-1)*100</f>
        <v>0.31941592516542272</v>
      </c>
      <c r="F10" s="58"/>
      <c r="G10" s="142" t="s">
        <v>3</v>
      </c>
      <c r="H10" s="143"/>
      <c r="I10" s="144"/>
      <c r="J10" s="266">
        <f>((J8/J9)-1)*100</f>
        <v>0.56554768595262761</v>
      </c>
      <c r="K10" s="145"/>
      <c r="L10" s="140"/>
      <c r="M10" s="141"/>
      <c r="N10" s="45"/>
    </row>
    <row r="11" spans="2:16" ht="24.95" customHeight="1">
      <c r="B11" s="142" t="s">
        <v>4</v>
      </c>
      <c r="C11" s="143"/>
      <c r="D11" s="144"/>
      <c r="E11" s="266">
        <f>E8-E9</f>
        <v>3.0800000000000409</v>
      </c>
      <c r="F11" s="48"/>
      <c r="G11" s="142" t="s">
        <v>4</v>
      </c>
      <c r="H11" s="143"/>
      <c r="I11" s="144"/>
      <c r="J11" s="266">
        <f>J8-J9</f>
        <v>6.3800000000001091</v>
      </c>
      <c r="K11" s="145"/>
      <c r="L11" s="140"/>
      <c r="M11" s="141"/>
      <c r="N11" s="45"/>
    </row>
    <row r="12" spans="2:16" ht="24.95" customHeight="1">
      <c r="B12" s="60"/>
      <c r="C12" s="61"/>
      <c r="D12" s="60"/>
      <c r="E12" s="136"/>
      <c r="F12" s="137"/>
      <c r="G12" s="138"/>
      <c r="H12" s="62"/>
      <c r="I12" s="62"/>
      <c r="J12" s="63"/>
      <c r="K12" s="139"/>
      <c r="L12" s="140"/>
      <c r="M12" s="141"/>
      <c r="N12" s="45"/>
    </row>
    <row r="13" spans="2:16" ht="24.95" customHeight="1">
      <c r="B13" s="64" t="s">
        <v>9</v>
      </c>
      <c r="C13" s="65">
        <v>104</v>
      </c>
      <c r="D13" s="67" t="s">
        <v>83</v>
      </c>
      <c r="E13" s="65">
        <v>11</v>
      </c>
      <c r="F13" s="48"/>
      <c r="G13" s="66" t="s">
        <v>88</v>
      </c>
      <c r="H13" s="65">
        <v>40</v>
      </c>
      <c r="I13" s="67" t="s">
        <v>83</v>
      </c>
      <c r="J13" s="65">
        <v>10</v>
      </c>
      <c r="K13" s="145"/>
      <c r="L13" s="140"/>
      <c r="M13" s="141"/>
      <c r="N13" s="45"/>
      <c r="O13" s="59"/>
      <c r="P13" s="59"/>
    </row>
    <row r="14" spans="2:16" ht="24.95" customHeight="1">
      <c r="B14" s="64" t="s">
        <v>87</v>
      </c>
      <c r="C14" s="65">
        <v>45</v>
      </c>
      <c r="D14" s="67" t="s">
        <v>83</v>
      </c>
      <c r="E14" s="65">
        <v>0</v>
      </c>
      <c r="F14" s="57"/>
      <c r="G14" s="170" t="s">
        <v>85</v>
      </c>
      <c r="H14" s="171"/>
      <c r="I14" s="172"/>
      <c r="J14" s="65">
        <v>12</v>
      </c>
      <c r="K14" s="145"/>
      <c r="L14" s="140"/>
      <c r="M14" s="141"/>
      <c r="N14" s="45"/>
      <c r="O14" s="59"/>
      <c r="P14" s="59"/>
    </row>
    <row r="15" spans="2:16" ht="24.95" customHeight="1">
      <c r="B15" s="142" t="s">
        <v>106</v>
      </c>
      <c r="C15" s="143" t="s">
        <v>10</v>
      </c>
      <c r="D15" s="144" t="s">
        <v>10</v>
      </c>
      <c r="E15" s="65">
        <v>8</v>
      </c>
      <c r="F15" s="48"/>
      <c r="G15" s="173" t="s">
        <v>86</v>
      </c>
      <c r="H15" s="174"/>
      <c r="I15" s="175"/>
      <c r="J15" s="65">
        <v>7</v>
      </c>
      <c r="K15" s="145"/>
      <c r="L15" s="140"/>
      <c r="M15" s="141"/>
      <c r="N15" s="53"/>
      <c r="O15" s="59"/>
      <c r="P15" s="59"/>
    </row>
    <row r="16" spans="2:16" ht="24.95" customHeight="1">
      <c r="B16" s="142" t="s">
        <v>84</v>
      </c>
      <c r="C16" s="143" t="s">
        <v>11</v>
      </c>
      <c r="D16" s="144" t="s">
        <v>11</v>
      </c>
      <c r="E16" s="68">
        <v>11</v>
      </c>
      <c r="F16" s="45"/>
      <c r="G16" s="71"/>
      <c r="H16" s="45"/>
      <c r="I16" s="45"/>
      <c r="J16" s="53"/>
      <c r="K16" s="53"/>
      <c r="L16" s="53"/>
      <c r="M16" s="53"/>
      <c r="N16" s="53"/>
      <c r="O16" s="59"/>
    </row>
    <row r="17" spans="1:15" ht="24.95" customHeight="1">
      <c r="B17" s="45"/>
      <c r="C17" s="45"/>
      <c r="D17" s="45"/>
      <c r="E17" s="45"/>
      <c r="F17" s="45"/>
      <c r="G17" s="45"/>
      <c r="H17" s="53"/>
      <c r="I17" s="53"/>
      <c r="J17" s="53"/>
      <c r="K17" s="53"/>
      <c r="L17" s="53"/>
      <c r="M17" s="53"/>
      <c r="N17" s="53"/>
      <c r="O17" s="59"/>
    </row>
    <row r="18" spans="1:15" ht="24.95" customHeight="1"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59"/>
    </row>
    <row r="19" spans="1:15" ht="24.95" customHeight="1">
      <c r="A19" s="117"/>
      <c r="B19" s="117"/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M19" s="117"/>
      <c r="N19" s="117"/>
      <c r="O19" s="59"/>
    </row>
    <row r="20" spans="1:15" ht="24.95" customHeight="1">
      <c r="A20" s="117"/>
      <c r="B20" s="117"/>
      <c r="C20" s="117"/>
      <c r="D20" s="117"/>
      <c r="E20" s="117"/>
      <c r="F20" s="117"/>
      <c r="G20" s="117"/>
      <c r="H20" s="117"/>
      <c r="I20" s="117"/>
      <c r="J20" s="117"/>
      <c r="K20" s="117"/>
      <c r="L20" s="117"/>
      <c r="M20" s="117"/>
      <c r="N20" s="117"/>
    </row>
    <row r="21" spans="1:15" ht="24.95" customHeight="1">
      <c r="A21" s="117"/>
      <c r="B21" s="117"/>
      <c r="C21" s="117"/>
      <c r="D21" s="117"/>
      <c r="E21" s="117"/>
      <c r="F21" s="117"/>
      <c r="G21" s="117"/>
      <c r="H21" s="117"/>
      <c r="I21" s="117"/>
      <c r="J21" s="117"/>
      <c r="K21" s="117"/>
      <c r="L21" s="117"/>
      <c r="M21" s="117"/>
      <c r="N21" s="117"/>
    </row>
    <row r="22" spans="1:15" ht="42.75" customHeight="1"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</row>
    <row r="23" spans="1:15" ht="42.75" customHeight="1"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</row>
    <row r="24" spans="1:15" ht="42.75" customHeight="1"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</row>
    <row r="25" spans="1:15" ht="28.5" customHeight="1">
      <c r="A25" s="168" t="s">
        <v>12</v>
      </c>
      <c r="B25" s="169"/>
      <c r="C25" s="169"/>
      <c r="D25" s="169"/>
      <c r="E25" s="169"/>
      <c r="F25" s="169"/>
      <c r="G25" s="169"/>
      <c r="H25" s="169"/>
      <c r="I25" s="169"/>
      <c r="J25" s="169"/>
      <c r="K25" s="169"/>
      <c r="L25" s="169"/>
      <c r="M25" s="169"/>
      <c r="N25" s="169"/>
    </row>
  </sheetData>
  <mergeCells count="32">
    <mergeCell ref="A25:N25"/>
    <mergeCell ref="K13:M13"/>
    <mergeCell ref="G14:I14"/>
    <mergeCell ref="K14:M14"/>
    <mergeCell ref="B15:D15"/>
    <mergeCell ref="B16:D16"/>
    <mergeCell ref="G15:I15"/>
    <mergeCell ref="K15:M15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K7:M7"/>
    <mergeCell ref="B8:D8"/>
    <mergeCell ref="G8:I8"/>
    <mergeCell ref="K8:M8"/>
    <mergeCell ref="B9:D9"/>
    <mergeCell ref="G9:I9"/>
    <mergeCell ref="K9:M9"/>
    <mergeCell ref="E12:G12"/>
    <mergeCell ref="K12:M12"/>
    <mergeCell ref="B10:D10"/>
    <mergeCell ref="G10:I10"/>
    <mergeCell ref="K10:M10"/>
    <mergeCell ref="B11:D11"/>
    <mergeCell ref="G11:I11"/>
    <mergeCell ref="K11:M11"/>
  </mergeCells>
  <pageMargins left="0.23622047244094499" right="0.23622047244094499" top="0.74803149606299202" bottom="0.2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31"/>
  <sheetViews>
    <sheetView zoomScale="110" zoomScaleNormal="110" workbookViewId="0">
      <selection activeCell="N16" sqref="N16:N20"/>
    </sheetView>
  </sheetViews>
  <sheetFormatPr defaultColWidth="9" defaultRowHeight="24.75" customHeight="1"/>
  <cols>
    <col min="1" max="1" width="4.5703125" style="24" customWidth="1"/>
    <col min="2" max="2" width="1.42578125" style="24" customWidth="1"/>
    <col min="3" max="3" width="29.85546875" style="41" customWidth="1"/>
    <col min="4" max="4" width="10.85546875" style="41" customWidth="1"/>
    <col min="5" max="5" width="13" style="41" customWidth="1"/>
    <col min="6" max="6" width="19.140625" style="41" customWidth="1"/>
    <col min="7" max="7" width="4" style="41" customWidth="1"/>
    <col min="8" max="8" width="8" style="41" customWidth="1"/>
    <col min="9" max="9" width="9.42578125" style="41" customWidth="1"/>
    <col min="10" max="10" width="10.42578125" style="41" customWidth="1"/>
    <col min="11" max="11" width="14.28515625" style="42" customWidth="1"/>
    <col min="12" max="12" width="10.42578125" style="43" customWidth="1"/>
    <col min="13" max="13" width="10" style="44" customWidth="1"/>
    <col min="14" max="14" width="22.28515625" style="44" customWidth="1"/>
    <col min="15" max="16384" width="9" style="24"/>
  </cols>
  <sheetData>
    <row r="1" spans="1:14" ht="24.75" customHeight="1">
      <c r="A1" s="77"/>
      <c r="B1" s="77"/>
      <c r="C1" s="20"/>
      <c r="D1" s="20"/>
      <c r="E1" s="20"/>
      <c r="F1" s="20"/>
      <c r="G1" s="20"/>
      <c r="H1" s="20"/>
      <c r="I1" s="20"/>
      <c r="J1" s="20"/>
      <c r="K1" s="21"/>
      <c r="L1" s="22"/>
      <c r="M1" s="23"/>
      <c r="N1" s="23"/>
    </row>
    <row r="2" spans="1:14" ht="24.75" customHeight="1">
      <c r="A2" s="77"/>
      <c r="B2" s="77"/>
      <c r="C2" s="183" t="s">
        <v>79</v>
      </c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</row>
    <row r="3" spans="1:14" ht="24.75" customHeight="1">
      <c r="A3" s="77"/>
      <c r="B3" s="77"/>
      <c r="C3" s="185" t="s">
        <v>304</v>
      </c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</row>
    <row r="4" spans="1:14" ht="21">
      <c r="A4" s="77"/>
      <c r="B4" s="77"/>
      <c r="C4" s="186" t="s">
        <v>13</v>
      </c>
      <c r="D4" s="186"/>
      <c r="E4" s="186"/>
      <c r="F4" s="186"/>
      <c r="G4" s="25"/>
      <c r="H4" s="25"/>
      <c r="I4" s="186" t="s">
        <v>14</v>
      </c>
      <c r="J4" s="186"/>
      <c r="K4" s="186"/>
      <c r="L4" s="186"/>
      <c r="M4" s="186"/>
      <c r="N4" s="186"/>
    </row>
    <row r="5" spans="1:14" ht="31.5">
      <c r="A5" s="77"/>
      <c r="B5" s="77"/>
      <c r="C5" s="26" t="s">
        <v>15</v>
      </c>
      <c r="D5" s="27" t="s">
        <v>16</v>
      </c>
      <c r="E5" s="27" t="s">
        <v>17</v>
      </c>
      <c r="F5" s="28" t="s">
        <v>18</v>
      </c>
      <c r="G5" s="29"/>
      <c r="H5" s="30"/>
      <c r="I5" s="179" t="s">
        <v>15</v>
      </c>
      <c r="J5" s="180"/>
      <c r="K5" s="181"/>
      <c r="L5" s="31" t="s">
        <v>16</v>
      </c>
      <c r="M5" s="31" t="s">
        <v>17</v>
      </c>
      <c r="N5" s="28" t="s">
        <v>18</v>
      </c>
    </row>
    <row r="6" spans="1:14" s="33" customFormat="1" ht="17.100000000000001" customHeight="1">
      <c r="A6" s="77"/>
      <c r="B6" s="77"/>
      <c r="C6" s="76" t="s">
        <v>256</v>
      </c>
      <c r="D6" s="81">
        <v>0.8</v>
      </c>
      <c r="E6" s="118">
        <v>14.29</v>
      </c>
      <c r="F6" s="82">
        <v>500000</v>
      </c>
      <c r="G6" s="32"/>
      <c r="H6" s="32"/>
      <c r="I6" s="176" t="s">
        <v>148</v>
      </c>
      <c r="J6" s="177" t="s">
        <v>148</v>
      </c>
      <c r="K6" s="178" t="s">
        <v>148</v>
      </c>
      <c r="L6" s="81">
        <v>1.1499999999999999</v>
      </c>
      <c r="M6" s="119">
        <v>-4.17</v>
      </c>
      <c r="N6" s="82">
        <v>2550000</v>
      </c>
    </row>
    <row r="7" spans="1:14" s="33" customFormat="1" ht="17.100000000000001" customHeight="1">
      <c r="A7" s="77"/>
      <c r="B7" s="78"/>
      <c r="C7" s="76" t="s">
        <v>187</v>
      </c>
      <c r="D7" s="81">
        <v>9.25</v>
      </c>
      <c r="E7" s="118">
        <v>2.78</v>
      </c>
      <c r="F7" s="82">
        <v>366009</v>
      </c>
      <c r="G7" s="77"/>
      <c r="H7" s="32"/>
      <c r="I7" s="176" t="s">
        <v>212</v>
      </c>
      <c r="J7" s="177" t="s">
        <v>212</v>
      </c>
      <c r="K7" s="178" t="s">
        <v>212</v>
      </c>
      <c r="L7" s="81">
        <v>0.32</v>
      </c>
      <c r="M7" s="119">
        <v>-3.03</v>
      </c>
      <c r="N7" s="82">
        <v>445434786</v>
      </c>
    </row>
    <row r="8" spans="1:14" s="33" customFormat="1" ht="17.100000000000001" customHeight="1">
      <c r="A8" s="77"/>
      <c r="B8" s="78"/>
      <c r="C8" s="76" t="s">
        <v>258</v>
      </c>
      <c r="D8" s="81">
        <v>100</v>
      </c>
      <c r="E8" s="118">
        <v>2.04</v>
      </c>
      <c r="F8" s="82">
        <v>17100</v>
      </c>
      <c r="G8" s="77"/>
      <c r="H8" s="32"/>
      <c r="I8" s="176" t="s">
        <v>297</v>
      </c>
      <c r="J8" s="177" t="s">
        <v>297</v>
      </c>
      <c r="K8" s="178" t="s">
        <v>297</v>
      </c>
      <c r="L8" s="81">
        <v>2.83</v>
      </c>
      <c r="M8" s="119">
        <v>-2.41</v>
      </c>
      <c r="N8" s="82">
        <v>155513</v>
      </c>
    </row>
    <row r="9" spans="1:14" s="33" customFormat="1" ht="17.100000000000001" customHeight="1">
      <c r="A9" s="77"/>
      <c r="B9" s="77"/>
      <c r="C9" s="76" t="s">
        <v>238</v>
      </c>
      <c r="D9" s="81">
        <v>0.72</v>
      </c>
      <c r="E9" s="118">
        <v>1.41</v>
      </c>
      <c r="F9" s="82">
        <v>372967</v>
      </c>
      <c r="G9" s="77"/>
      <c r="H9" s="32"/>
      <c r="I9" s="176" t="s">
        <v>121</v>
      </c>
      <c r="J9" s="177" t="s">
        <v>121</v>
      </c>
      <c r="K9" s="178" t="s">
        <v>121</v>
      </c>
      <c r="L9" s="81">
        <v>4.9000000000000004</v>
      </c>
      <c r="M9" s="119">
        <v>-2</v>
      </c>
      <c r="N9" s="82">
        <v>49701</v>
      </c>
    </row>
    <row r="10" spans="1:14" s="33" customFormat="1" ht="17.100000000000001" customHeight="1">
      <c r="A10" s="77"/>
      <c r="B10" s="91"/>
      <c r="C10" s="76" t="s">
        <v>275</v>
      </c>
      <c r="D10" s="81">
        <v>11.4</v>
      </c>
      <c r="E10" s="118">
        <v>1.33</v>
      </c>
      <c r="F10" s="82">
        <v>220011</v>
      </c>
      <c r="G10" s="77"/>
      <c r="H10" s="34"/>
      <c r="I10" s="176" t="s">
        <v>117</v>
      </c>
      <c r="J10" s="177" t="s">
        <v>117</v>
      </c>
      <c r="K10" s="178" t="s">
        <v>117</v>
      </c>
      <c r="L10" s="81">
        <v>1.56</v>
      </c>
      <c r="M10" s="119">
        <v>-1.27</v>
      </c>
      <c r="N10" s="82">
        <v>1592747</v>
      </c>
    </row>
    <row r="11" spans="1:14" s="33" customFormat="1" ht="29.25" customHeight="1">
      <c r="A11" s="77"/>
      <c r="B11" s="77"/>
      <c r="C11" s="184"/>
      <c r="D11" s="184"/>
      <c r="E11" s="184"/>
      <c r="F11" s="184"/>
      <c r="G11" s="184"/>
      <c r="H11" s="184"/>
      <c r="I11" s="184"/>
      <c r="J11" s="184"/>
      <c r="K11" s="184"/>
      <c r="L11" s="184"/>
      <c r="M11" s="184"/>
      <c r="N11" s="184"/>
    </row>
    <row r="12" spans="1:14" s="33" customFormat="1" ht="22.5" customHeight="1">
      <c r="A12" s="77"/>
      <c r="B12" s="77"/>
      <c r="C12" s="183" t="s">
        <v>80</v>
      </c>
      <c r="D12" s="183"/>
      <c r="E12" s="183"/>
      <c r="F12" s="183"/>
      <c r="G12" s="183"/>
      <c r="H12" s="183"/>
      <c r="I12" s="183"/>
      <c r="J12" s="183"/>
      <c r="K12" s="183"/>
      <c r="L12" s="183"/>
      <c r="M12" s="183"/>
      <c r="N12" s="183"/>
    </row>
    <row r="13" spans="1:14" s="33" customFormat="1" ht="22.5" customHeight="1">
      <c r="A13" s="77"/>
      <c r="B13" s="77"/>
      <c r="C13" s="77"/>
      <c r="D13" s="77"/>
      <c r="E13" s="77"/>
      <c r="F13" s="77"/>
      <c r="G13" s="77"/>
      <c r="H13" s="77"/>
      <c r="I13" s="77"/>
      <c r="J13" s="77"/>
      <c r="K13" s="77"/>
      <c r="L13" s="77"/>
      <c r="M13" s="77"/>
      <c r="N13" s="77"/>
    </row>
    <row r="14" spans="1:14" ht="29.25" customHeight="1">
      <c r="A14" s="77"/>
      <c r="B14" s="77"/>
      <c r="C14" s="182" t="s">
        <v>18</v>
      </c>
      <c r="D14" s="182"/>
      <c r="E14" s="182"/>
      <c r="F14" s="182"/>
      <c r="G14" s="35"/>
      <c r="H14" s="36"/>
      <c r="I14" s="182" t="s">
        <v>7</v>
      </c>
      <c r="J14" s="182"/>
      <c r="K14" s="182"/>
      <c r="L14" s="182"/>
      <c r="M14" s="182"/>
      <c r="N14" s="182"/>
    </row>
    <row r="15" spans="1:14" ht="31.5">
      <c r="A15" s="77"/>
      <c r="B15" s="77"/>
      <c r="C15" s="26" t="s">
        <v>15</v>
      </c>
      <c r="D15" s="27" t="s">
        <v>16</v>
      </c>
      <c r="E15" s="27" t="s">
        <v>17</v>
      </c>
      <c r="F15" s="37" t="s">
        <v>18</v>
      </c>
      <c r="G15" s="38"/>
      <c r="H15" s="36"/>
      <c r="I15" s="179" t="s">
        <v>15</v>
      </c>
      <c r="J15" s="180" t="s">
        <v>19</v>
      </c>
      <c r="K15" s="181" t="s">
        <v>17</v>
      </c>
      <c r="L15" s="31" t="s">
        <v>16</v>
      </c>
      <c r="M15" s="31" t="s">
        <v>17</v>
      </c>
      <c r="N15" s="28" t="s">
        <v>7</v>
      </c>
    </row>
    <row r="16" spans="1:14" ht="17.100000000000001" customHeight="1">
      <c r="A16" s="77"/>
      <c r="B16" s="77"/>
      <c r="C16" s="76" t="s">
        <v>212</v>
      </c>
      <c r="D16" s="81">
        <v>0.32</v>
      </c>
      <c r="E16" s="80">
        <v>-3.03</v>
      </c>
      <c r="F16" s="82">
        <v>445434786</v>
      </c>
      <c r="G16" s="32"/>
      <c r="H16" s="39"/>
      <c r="I16" s="176" t="s">
        <v>112</v>
      </c>
      <c r="J16" s="177" t="s">
        <v>112</v>
      </c>
      <c r="K16" s="178" t="s">
        <v>112</v>
      </c>
      <c r="L16" s="81">
        <v>2.0699999999999998</v>
      </c>
      <c r="M16" s="80">
        <v>0.98</v>
      </c>
      <c r="N16" s="82">
        <v>309491328.27999997</v>
      </c>
    </row>
    <row r="17" spans="1:14" ht="17.100000000000001" customHeight="1">
      <c r="A17" s="77"/>
      <c r="B17" s="77"/>
      <c r="C17" s="76" t="s">
        <v>112</v>
      </c>
      <c r="D17" s="81">
        <v>2.0699999999999998</v>
      </c>
      <c r="E17" s="80">
        <v>0.98</v>
      </c>
      <c r="F17" s="82">
        <v>149902395</v>
      </c>
      <c r="G17" s="32"/>
      <c r="H17" s="39"/>
      <c r="I17" s="176" t="s">
        <v>195</v>
      </c>
      <c r="J17" s="177" t="s">
        <v>195</v>
      </c>
      <c r="K17" s="178" t="s">
        <v>195</v>
      </c>
      <c r="L17" s="81">
        <v>3.69</v>
      </c>
      <c r="M17" s="80">
        <v>0.54</v>
      </c>
      <c r="N17" s="82">
        <v>277507505.35000002</v>
      </c>
    </row>
    <row r="18" spans="1:14" ht="17.100000000000001" customHeight="1">
      <c r="A18" s="77"/>
      <c r="B18" s="77"/>
      <c r="C18" s="76" t="s">
        <v>195</v>
      </c>
      <c r="D18" s="81">
        <v>3.69</v>
      </c>
      <c r="E18" s="80">
        <v>0.54</v>
      </c>
      <c r="F18" s="82">
        <v>75240579</v>
      </c>
      <c r="G18" s="32"/>
      <c r="H18" s="39"/>
      <c r="I18" s="176" t="s">
        <v>127</v>
      </c>
      <c r="J18" s="177" t="s">
        <v>127</v>
      </c>
      <c r="K18" s="178" t="s">
        <v>127</v>
      </c>
      <c r="L18" s="81">
        <v>3.95</v>
      </c>
      <c r="M18" s="80">
        <v>0.51</v>
      </c>
      <c r="N18" s="82">
        <v>179738241.97999999</v>
      </c>
    </row>
    <row r="19" spans="1:14" ht="17.100000000000001" customHeight="1">
      <c r="A19" s="77"/>
      <c r="B19" s="77"/>
      <c r="C19" s="76" t="s">
        <v>127</v>
      </c>
      <c r="D19" s="81">
        <v>3.95</v>
      </c>
      <c r="E19" s="80">
        <v>0.51</v>
      </c>
      <c r="F19" s="82">
        <v>45268354</v>
      </c>
      <c r="G19" s="32"/>
      <c r="H19" s="39"/>
      <c r="I19" s="176" t="s">
        <v>212</v>
      </c>
      <c r="J19" s="177" t="s">
        <v>212</v>
      </c>
      <c r="K19" s="178" t="s">
        <v>212</v>
      </c>
      <c r="L19" s="81">
        <v>0.32</v>
      </c>
      <c r="M19" s="80">
        <v>-3.03</v>
      </c>
      <c r="N19" s="82">
        <v>145345979.38</v>
      </c>
    </row>
    <row r="20" spans="1:14" ht="16.5" customHeight="1">
      <c r="A20" s="77"/>
      <c r="B20" s="77"/>
      <c r="C20" s="76" t="s">
        <v>279</v>
      </c>
      <c r="D20" s="81">
        <v>7.0000000000000007E-2</v>
      </c>
      <c r="E20" s="80">
        <v>0</v>
      </c>
      <c r="F20" s="82">
        <v>25954978</v>
      </c>
      <c r="G20" s="40"/>
      <c r="H20" s="40"/>
      <c r="I20" s="176" t="s">
        <v>232</v>
      </c>
      <c r="J20" s="177" t="s">
        <v>232</v>
      </c>
      <c r="K20" s="178" t="s">
        <v>232</v>
      </c>
      <c r="L20" s="81">
        <v>4.68</v>
      </c>
      <c r="M20" s="80">
        <v>0.21</v>
      </c>
      <c r="N20" s="82">
        <v>44556751.719999999</v>
      </c>
    </row>
    <row r="21" spans="1:14" s="77" customFormat="1" ht="24.75" customHeight="1"/>
    <row r="22" spans="1:14" ht="24.75" customHeight="1">
      <c r="A22" s="77"/>
      <c r="B22" s="77"/>
      <c r="G22" s="77"/>
      <c r="H22" s="77"/>
      <c r="K22" s="41"/>
      <c r="L22" s="41"/>
      <c r="M22" s="41"/>
      <c r="N22" s="41"/>
    </row>
    <row r="23" spans="1:14" ht="24.75" customHeight="1">
      <c r="A23" s="77"/>
      <c r="B23" s="77"/>
      <c r="G23" s="77"/>
      <c r="H23" s="77"/>
      <c r="K23" s="41"/>
      <c r="L23" s="41"/>
      <c r="M23" s="41"/>
      <c r="N23" s="41"/>
    </row>
    <row r="24" spans="1:14" ht="24.75" customHeight="1">
      <c r="A24" s="77"/>
      <c r="B24" s="77"/>
      <c r="G24" s="77"/>
      <c r="H24" s="77"/>
      <c r="K24" s="41"/>
      <c r="L24" s="41"/>
      <c r="M24" s="41"/>
      <c r="N24" s="41"/>
    </row>
    <row r="25" spans="1:14" ht="24.75" customHeight="1">
      <c r="A25" s="77"/>
      <c r="B25" s="77"/>
      <c r="G25" s="77"/>
      <c r="H25" s="77"/>
      <c r="K25" s="41"/>
      <c r="L25" s="41"/>
      <c r="M25" s="41"/>
      <c r="N25" s="41"/>
    </row>
    <row r="26" spans="1:14" ht="24.75" customHeight="1">
      <c r="A26" s="77"/>
      <c r="B26" s="77"/>
      <c r="G26" s="77"/>
      <c r="H26" s="77"/>
      <c r="K26" s="41"/>
      <c r="L26" s="41"/>
      <c r="M26" s="41"/>
      <c r="N26" s="41"/>
    </row>
    <row r="27" spans="1:14" ht="24.75" customHeight="1">
      <c r="A27" s="77"/>
      <c r="B27" s="77"/>
      <c r="G27" s="77"/>
      <c r="H27" s="77"/>
      <c r="K27" s="41"/>
      <c r="L27" s="41"/>
      <c r="M27" s="41"/>
      <c r="N27" s="41"/>
    </row>
    <row r="28" spans="1:14" ht="24.75" customHeight="1">
      <c r="A28" s="77"/>
      <c r="B28" s="77"/>
      <c r="G28" s="77"/>
      <c r="H28" s="77"/>
      <c r="K28" s="41"/>
      <c r="L28" s="41"/>
      <c r="M28" s="41"/>
      <c r="N28" s="41"/>
    </row>
    <row r="29" spans="1:14" ht="24.75" customHeight="1">
      <c r="A29" s="77"/>
      <c r="B29" s="77"/>
      <c r="G29" s="77"/>
      <c r="H29" s="77"/>
      <c r="K29" s="41"/>
      <c r="L29" s="41"/>
      <c r="M29" s="41"/>
      <c r="N29" s="41"/>
    </row>
    <row r="30" spans="1:14" ht="24.75" customHeight="1">
      <c r="A30" s="77"/>
      <c r="B30" s="77"/>
      <c r="G30" s="77"/>
      <c r="H30" s="77"/>
      <c r="K30" s="41"/>
      <c r="L30" s="41"/>
      <c r="M30" s="41"/>
      <c r="N30" s="41"/>
    </row>
    <row r="31" spans="1:14" ht="23.25" customHeight="1"/>
  </sheetData>
  <mergeCells count="20">
    <mergeCell ref="I16:K16"/>
    <mergeCell ref="I17:K17"/>
    <mergeCell ref="I18:K18"/>
    <mergeCell ref="I19:K19"/>
    <mergeCell ref="I20:K20"/>
    <mergeCell ref="C2:N2"/>
    <mergeCell ref="C3:N3"/>
    <mergeCell ref="C4:F4"/>
    <mergeCell ref="I4:N4"/>
    <mergeCell ref="I5:K5"/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</mergeCells>
  <pageMargins left="0.70866141732283505" right="0.78740157480314998" top="0.74803149606299202" bottom="0.74803149606299202" header="0.31496062992126" footer="0.31496062992126"/>
  <pageSetup paperSize="9" scale="74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W85"/>
  <sheetViews>
    <sheetView topLeftCell="A28" zoomScale="130" zoomScaleNormal="130" workbookViewId="0">
      <selection activeCell="P42" sqref="P42"/>
    </sheetView>
  </sheetViews>
  <sheetFormatPr defaultColWidth="9" defaultRowHeight="17.25" customHeight="1"/>
  <cols>
    <col min="1" max="1" width="1.28515625" style="69" customWidth="1"/>
    <col min="2" max="2" width="28.85546875" style="101" customWidth="1"/>
    <col min="3" max="3" width="7.85546875" style="112" customWidth="1"/>
    <col min="4" max="4" width="9" style="101" customWidth="1"/>
    <col min="5" max="6" width="9.140625" style="101" customWidth="1"/>
    <col min="7" max="7" width="9.85546875" style="101" customWidth="1"/>
    <col min="8" max="8" width="9.7109375" style="101" customWidth="1"/>
    <col min="9" max="9" width="9.85546875" style="101" customWidth="1"/>
    <col min="10" max="10" width="9.85546875" style="113" customWidth="1"/>
    <col min="11" max="11" width="10" style="114" customWidth="1"/>
    <col min="12" max="12" width="9.7109375" style="115" customWidth="1"/>
    <col min="13" max="13" width="23.7109375" style="115" customWidth="1"/>
    <col min="14" max="14" width="23.42578125" style="116" customWidth="1"/>
    <col min="15" max="16384" width="9" style="101"/>
  </cols>
  <sheetData>
    <row r="1" spans="1:23" s="69" customFormat="1" ht="18" customHeight="1">
      <c r="A1" s="98"/>
      <c r="B1" s="197" t="s">
        <v>310</v>
      </c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9"/>
      <c r="O1" s="101"/>
      <c r="P1" s="101"/>
      <c r="Q1" s="101"/>
      <c r="R1" s="101"/>
      <c r="S1" s="101"/>
      <c r="T1" s="101"/>
      <c r="U1" s="101"/>
      <c r="V1" s="101"/>
      <c r="W1" s="101"/>
    </row>
    <row r="2" spans="1:23" s="69" customFormat="1" ht="40.5" customHeight="1">
      <c r="B2" s="107" t="s">
        <v>15</v>
      </c>
      <c r="C2" s="108" t="s">
        <v>20</v>
      </c>
      <c r="D2" s="108" t="s">
        <v>21</v>
      </c>
      <c r="E2" s="108" t="s">
        <v>22</v>
      </c>
      <c r="F2" s="108" t="s">
        <v>23</v>
      </c>
      <c r="G2" s="108" t="s">
        <v>24</v>
      </c>
      <c r="H2" s="108" t="s">
        <v>25</v>
      </c>
      <c r="I2" s="108" t="s">
        <v>19</v>
      </c>
      <c r="J2" s="108" t="s">
        <v>26</v>
      </c>
      <c r="K2" s="109" t="s">
        <v>27</v>
      </c>
      <c r="L2" s="110" t="s">
        <v>28</v>
      </c>
      <c r="M2" s="110" t="s">
        <v>18</v>
      </c>
      <c r="N2" s="111" t="s">
        <v>7</v>
      </c>
      <c r="O2" s="101"/>
      <c r="P2" s="101"/>
      <c r="Q2" s="101"/>
      <c r="R2" s="101"/>
      <c r="S2" s="101"/>
      <c r="T2" s="101"/>
      <c r="U2" s="101"/>
      <c r="V2" s="101"/>
      <c r="W2" s="101"/>
    </row>
    <row r="3" spans="1:23" ht="12.6" customHeight="1">
      <c r="A3" s="101"/>
      <c r="B3" s="211" t="s">
        <v>29</v>
      </c>
      <c r="C3" s="212"/>
      <c r="D3" s="212"/>
      <c r="E3" s="212"/>
      <c r="F3" s="212"/>
      <c r="G3" s="212"/>
      <c r="H3" s="212"/>
      <c r="I3" s="212"/>
      <c r="J3" s="212"/>
      <c r="K3" s="212"/>
      <c r="L3" s="212"/>
      <c r="M3" s="212"/>
      <c r="N3" s="213"/>
    </row>
    <row r="4" spans="1:23" ht="12.6" customHeight="1">
      <c r="A4" s="101"/>
      <c r="B4" s="76" t="s">
        <v>137</v>
      </c>
      <c r="C4" s="73" t="s">
        <v>138</v>
      </c>
      <c r="D4" s="75">
        <v>0.8</v>
      </c>
      <c r="E4" s="75">
        <v>0.8</v>
      </c>
      <c r="F4" s="75">
        <v>0.8</v>
      </c>
      <c r="G4" s="75">
        <v>0.8</v>
      </c>
      <c r="H4" s="75">
        <v>0.8</v>
      </c>
      <c r="I4" s="81">
        <v>0.8</v>
      </c>
      <c r="J4" s="81">
        <v>0.8</v>
      </c>
      <c r="K4" s="80">
        <v>0</v>
      </c>
      <c r="L4" s="106">
        <v>2</v>
      </c>
      <c r="M4" s="82">
        <v>250000</v>
      </c>
      <c r="N4" s="82">
        <v>200000</v>
      </c>
    </row>
    <row r="5" spans="1:23" ht="12.6" customHeight="1">
      <c r="A5" s="101"/>
      <c r="B5" s="76" t="s">
        <v>195</v>
      </c>
      <c r="C5" s="73" t="s">
        <v>194</v>
      </c>
      <c r="D5" s="75">
        <v>3.67</v>
      </c>
      <c r="E5" s="75">
        <v>3.74</v>
      </c>
      <c r="F5" s="75">
        <v>3.67</v>
      </c>
      <c r="G5" s="75">
        <v>3.69</v>
      </c>
      <c r="H5" s="75">
        <v>3.68</v>
      </c>
      <c r="I5" s="81">
        <v>3.69</v>
      </c>
      <c r="J5" s="81">
        <v>3.67</v>
      </c>
      <c r="K5" s="80">
        <v>0.54</v>
      </c>
      <c r="L5" s="106">
        <v>190</v>
      </c>
      <c r="M5" s="82">
        <v>75240579</v>
      </c>
      <c r="N5" s="82">
        <v>277507505.35000002</v>
      </c>
    </row>
    <row r="6" spans="1:23" ht="12.6" customHeight="1">
      <c r="A6" s="101"/>
      <c r="B6" s="76" t="s">
        <v>216</v>
      </c>
      <c r="C6" s="73" t="s">
        <v>217</v>
      </c>
      <c r="D6" s="75">
        <v>0.77</v>
      </c>
      <c r="E6" s="75">
        <v>0.77</v>
      </c>
      <c r="F6" s="75">
        <v>0.77</v>
      </c>
      <c r="G6" s="75">
        <v>0.77</v>
      </c>
      <c r="H6" s="75">
        <v>0.77</v>
      </c>
      <c r="I6" s="81">
        <v>0.77</v>
      </c>
      <c r="J6" s="81">
        <v>0.77</v>
      </c>
      <c r="K6" s="80">
        <v>0</v>
      </c>
      <c r="L6" s="106">
        <v>3</v>
      </c>
      <c r="M6" s="82">
        <v>367012</v>
      </c>
      <c r="N6" s="82">
        <v>282599.24</v>
      </c>
    </row>
    <row r="7" spans="1:23" ht="12.6" customHeight="1">
      <c r="A7" s="101"/>
      <c r="B7" s="76" t="s">
        <v>285</v>
      </c>
      <c r="C7" s="73" t="s">
        <v>286</v>
      </c>
      <c r="D7" s="75">
        <v>0.23</v>
      </c>
      <c r="E7" s="75">
        <v>0.23</v>
      </c>
      <c r="F7" s="75">
        <v>0.23</v>
      </c>
      <c r="G7" s="75">
        <v>0.23</v>
      </c>
      <c r="H7" s="75">
        <v>0.23</v>
      </c>
      <c r="I7" s="81">
        <v>0.23</v>
      </c>
      <c r="J7" s="81">
        <v>0.23</v>
      </c>
      <c r="K7" s="80">
        <v>0</v>
      </c>
      <c r="L7" s="106">
        <v>6</v>
      </c>
      <c r="M7" s="82">
        <v>10191000</v>
      </c>
      <c r="N7" s="82">
        <v>2343930</v>
      </c>
    </row>
    <row r="8" spans="1:23" ht="12.6" customHeight="1">
      <c r="A8" s="101"/>
      <c r="B8" s="76" t="s">
        <v>135</v>
      </c>
      <c r="C8" s="73" t="s">
        <v>136</v>
      </c>
      <c r="D8" s="75">
        <v>0.36</v>
      </c>
      <c r="E8" s="75">
        <v>0.36</v>
      </c>
      <c r="F8" s="75">
        <v>0.36</v>
      </c>
      <c r="G8" s="75">
        <v>0.36</v>
      </c>
      <c r="H8" s="75">
        <v>0.36</v>
      </c>
      <c r="I8" s="81">
        <v>0.36</v>
      </c>
      <c r="J8" s="81">
        <v>0.36</v>
      </c>
      <c r="K8" s="80">
        <v>0</v>
      </c>
      <c r="L8" s="106">
        <v>1</v>
      </c>
      <c r="M8" s="82">
        <v>995740</v>
      </c>
      <c r="N8" s="82">
        <v>358466.4</v>
      </c>
    </row>
    <row r="9" spans="1:23" ht="12.6" customHeight="1">
      <c r="A9" s="101"/>
      <c r="B9" s="76" t="s">
        <v>212</v>
      </c>
      <c r="C9" s="73" t="s">
        <v>213</v>
      </c>
      <c r="D9" s="75">
        <v>0.34</v>
      </c>
      <c r="E9" s="75">
        <v>0.34</v>
      </c>
      <c r="F9" s="75">
        <v>0.32</v>
      </c>
      <c r="G9" s="75">
        <v>0.33</v>
      </c>
      <c r="H9" s="75">
        <v>0.33</v>
      </c>
      <c r="I9" s="81">
        <v>0.32</v>
      </c>
      <c r="J9" s="81">
        <v>0.33</v>
      </c>
      <c r="K9" s="80">
        <v>-3.03</v>
      </c>
      <c r="L9" s="106">
        <v>112</v>
      </c>
      <c r="M9" s="82">
        <v>445434786</v>
      </c>
      <c r="N9" s="82">
        <v>145345979.38</v>
      </c>
    </row>
    <row r="10" spans="1:23" ht="12.6" customHeight="1">
      <c r="A10" s="101"/>
      <c r="B10" s="76" t="s">
        <v>111</v>
      </c>
      <c r="C10" s="73" t="s">
        <v>107</v>
      </c>
      <c r="D10" s="75">
        <v>0.22</v>
      </c>
      <c r="E10" s="75">
        <v>0.23</v>
      </c>
      <c r="F10" s="75">
        <v>0.22</v>
      </c>
      <c r="G10" s="75">
        <v>0.22</v>
      </c>
      <c r="H10" s="75">
        <v>0.22</v>
      </c>
      <c r="I10" s="81">
        <v>0.22</v>
      </c>
      <c r="J10" s="81">
        <v>0.22</v>
      </c>
      <c r="K10" s="80">
        <v>0</v>
      </c>
      <c r="L10" s="106">
        <v>3</v>
      </c>
      <c r="M10" s="82">
        <v>1828378</v>
      </c>
      <c r="N10" s="82">
        <v>403243.16</v>
      </c>
    </row>
    <row r="11" spans="1:23" ht="12.6" customHeight="1">
      <c r="A11" s="101"/>
      <c r="B11" s="76" t="s">
        <v>205</v>
      </c>
      <c r="C11" s="73" t="s">
        <v>204</v>
      </c>
      <c r="D11" s="75">
        <v>1.06</v>
      </c>
      <c r="E11" s="75">
        <v>1.06</v>
      </c>
      <c r="F11" s="75">
        <v>1.06</v>
      </c>
      <c r="G11" s="75">
        <v>1.06</v>
      </c>
      <c r="H11" s="75">
        <v>1.06</v>
      </c>
      <c r="I11" s="81">
        <v>1.06</v>
      </c>
      <c r="J11" s="81">
        <v>1.06</v>
      </c>
      <c r="K11" s="80">
        <v>0</v>
      </c>
      <c r="L11" s="106">
        <v>2</v>
      </c>
      <c r="M11" s="82">
        <v>9800</v>
      </c>
      <c r="N11" s="82">
        <v>10388</v>
      </c>
    </row>
    <row r="12" spans="1:23" ht="12.6" customHeight="1">
      <c r="A12" s="101"/>
      <c r="B12" s="76" t="s">
        <v>279</v>
      </c>
      <c r="C12" s="73" t="s">
        <v>280</v>
      </c>
      <c r="D12" s="75">
        <v>7.0000000000000007E-2</v>
      </c>
      <c r="E12" s="75">
        <v>7.0000000000000007E-2</v>
      </c>
      <c r="F12" s="75">
        <v>7.0000000000000007E-2</v>
      </c>
      <c r="G12" s="75">
        <v>7.0000000000000007E-2</v>
      </c>
      <c r="H12" s="75">
        <v>7.0000000000000007E-2</v>
      </c>
      <c r="I12" s="81">
        <v>7.0000000000000007E-2</v>
      </c>
      <c r="J12" s="81">
        <v>7.0000000000000007E-2</v>
      </c>
      <c r="K12" s="80">
        <v>0</v>
      </c>
      <c r="L12" s="106">
        <v>4</v>
      </c>
      <c r="M12" s="82">
        <v>25954978</v>
      </c>
      <c r="N12" s="82">
        <v>1816848.46</v>
      </c>
    </row>
    <row r="13" spans="1:23" ht="12.6" customHeight="1">
      <c r="A13" s="101"/>
      <c r="B13" s="76" t="s">
        <v>254</v>
      </c>
      <c r="C13" s="73" t="s">
        <v>255</v>
      </c>
      <c r="D13" s="75">
        <v>1.08</v>
      </c>
      <c r="E13" s="75">
        <v>1.08</v>
      </c>
      <c r="F13" s="75">
        <v>1.08</v>
      </c>
      <c r="G13" s="75">
        <v>1.08</v>
      </c>
      <c r="H13" s="75">
        <v>1.06</v>
      </c>
      <c r="I13" s="81">
        <v>1.08</v>
      </c>
      <c r="J13" s="81">
        <v>1.08</v>
      </c>
      <c r="K13" s="80">
        <v>0</v>
      </c>
      <c r="L13" s="106">
        <v>1</v>
      </c>
      <c r="M13" s="82">
        <v>1380</v>
      </c>
      <c r="N13" s="82">
        <v>1490.4</v>
      </c>
    </row>
    <row r="14" spans="1:23" ht="12.6" customHeight="1">
      <c r="A14" s="101"/>
      <c r="B14" s="76" t="s">
        <v>120</v>
      </c>
      <c r="C14" s="73" t="s">
        <v>95</v>
      </c>
      <c r="D14" s="75">
        <v>0.16</v>
      </c>
      <c r="E14" s="75">
        <v>0.16</v>
      </c>
      <c r="F14" s="75">
        <v>0.16</v>
      </c>
      <c r="G14" s="75">
        <v>0.16</v>
      </c>
      <c r="H14" s="75">
        <v>0.16</v>
      </c>
      <c r="I14" s="81">
        <v>0.16</v>
      </c>
      <c r="J14" s="81">
        <v>0.16</v>
      </c>
      <c r="K14" s="80">
        <v>0</v>
      </c>
      <c r="L14" s="106">
        <v>2</v>
      </c>
      <c r="M14" s="82">
        <v>5324000</v>
      </c>
      <c r="N14" s="82">
        <v>851840</v>
      </c>
    </row>
    <row r="15" spans="1:23" ht="12.6" customHeight="1">
      <c r="A15" s="101"/>
      <c r="B15" s="76" t="s">
        <v>112</v>
      </c>
      <c r="C15" s="73" t="s">
        <v>109</v>
      </c>
      <c r="D15" s="75">
        <v>2.06</v>
      </c>
      <c r="E15" s="75">
        <v>2.08</v>
      </c>
      <c r="F15" s="75">
        <v>2.06</v>
      </c>
      <c r="G15" s="75">
        <v>2.06</v>
      </c>
      <c r="H15" s="75">
        <v>2.0499999999999998</v>
      </c>
      <c r="I15" s="81">
        <v>2.0699999999999998</v>
      </c>
      <c r="J15" s="81">
        <v>2.0499999999999998</v>
      </c>
      <c r="K15" s="80">
        <v>0.98</v>
      </c>
      <c r="L15" s="106">
        <v>86</v>
      </c>
      <c r="M15" s="82">
        <v>149902395</v>
      </c>
      <c r="N15" s="82">
        <v>309491328.27999997</v>
      </c>
    </row>
    <row r="16" spans="1:23" ht="12.6" customHeight="1">
      <c r="A16" s="101"/>
      <c r="B16" s="76" t="s">
        <v>127</v>
      </c>
      <c r="C16" s="73" t="s">
        <v>128</v>
      </c>
      <c r="D16" s="75">
        <v>3.93</v>
      </c>
      <c r="E16" s="75">
        <v>4</v>
      </c>
      <c r="F16" s="75">
        <v>3.93</v>
      </c>
      <c r="G16" s="75">
        <v>3.97</v>
      </c>
      <c r="H16" s="75">
        <v>3.88</v>
      </c>
      <c r="I16" s="81">
        <v>3.95</v>
      </c>
      <c r="J16" s="81">
        <v>3.93</v>
      </c>
      <c r="K16" s="80">
        <v>0.51</v>
      </c>
      <c r="L16" s="106">
        <v>132</v>
      </c>
      <c r="M16" s="82">
        <v>45268354</v>
      </c>
      <c r="N16" s="82">
        <v>179738241.97999999</v>
      </c>
    </row>
    <row r="17" spans="1:14" ht="12.6" customHeight="1">
      <c r="A17" s="101"/>
      <c r="B17" s="76" t="s">
        <v>256</v>
      </c>
      <c r="C17" s="73" t="s">
        <v>257</v>
      </c>
      <c r="D17" s="75">
        <v>0.7</v>
      </c>
      <c r="E17" s="75">
        <v>0.8</v>
      </c>
      <c r="F17" s="75">
        <v>0.7</v>
      </c>
      <c r="G17" s="75">
        <v>0.74</v>
      </c>
      <c r="H17" s="75">
        <v>0.7</v>
      </c>
      <c r="I17" s="81">
        <v>0.8</v>
      </c>
      <c r="J17" s="81">
        <v>0.7</v>
      </c>
      <c r="K17" s="80">
        <v>14.29</v>
      </c>
      <c r="L17" s="106">
        <v>6</v>
      </c>
      <c r="M17" s="82">
        <v>500000</v>
      </c>
      <c r="N17" s="82">
        <v>368908.13</v>
      </c>
    </row>
    <row r="18" spans="1:14" ht="12.6" customHeight="1">
      <c r="A18" s="101"/>
      <c r="B18" s="214" t="s">
        <v>123</v>
      </c>
      <c r="C18" s="215"/>
      <c r="D18" s="205"/>
      <c r="E18" s="206"/>
      <c r="F18" s="206"/>
      <c r="G18" s="206"/>
      <c r="H18" s="206"/>
      <c r="I18" s="206"/>
      <c r="J18" s="206"/>
      <c r="K18" s="207"/>
      <c r="L18" s="104">
        <f>SUM(L4:L17)</f>
        <v>550</v>
      </c>
      <c r="M18" s="104">
        <f>SUM(M4:M17)</f>
        <v>761268402</v>
      </c>
      <c r="N18" s="105">
        <f>SUM(N4:N17)</f>
        <v>918720768.77999997</v>
      </c>
    </row>
    <row r="19" spans="1:14" ht="12.6" customHeight="1">
      <c r="A19" s="101"/>
      <c r="B19" s="208" t="s">
        <v>30</v>
      </c>
      <c r="C19" s="209"/>
      <c r="D19" s="209"/>
      <c r="E19" s="209"/>
      <c r="F19" s="209"/>
      <c r="G19" s="209"/>
      <c r="H19" s="209"/>
      <c r="I19" s="209"/>
      <c r="J19" s="209"/>
      <c r="K19" s="209"/>
      <c r="L19" s="209"/>
      <c r="M19" s="209"/>
      <c r="N19" s="210"/>
    </row>
    <row r="20" spans="1:14" ht="12.6" customHeight="1">
      <c r="A20" s="101"/>
      <c r="B20" s="76" t="s">
        <v>208</v>
      </c>
      <c r="C20" s="73" t="s">
        <v>209</v>
      </c>
      <c r="D20" s="81">
        <v>12.3</v>
      </c>
      <c r="E20" s="81">
        <v>12.3</v>
      </c>
      <c r="F20" s="81">
        <v>12.29</v>
      </c>
      <c r="G20" s="81">
        <v>12.29</v>
      </c>
      <c r="H20" s="81">
        <v>12.3</v>
      </c>
      <c r="I20" s="81">
        <v>12.29</v>
      </c>
      <c r="J20" s="81">
        <v>12.3</v>
      </c>
      <c r="K20" s="102">
        <v>-0.08</v>
      </c>
      <c r="L20" s="106">
        <v>68</v>
      </c>
      <c r="M20" s="82">
        <v>2450244</v>
      </c>
      <c r="N20" s="82">
        <v>30121448.609999999</v>
      </c>
    </row>
    <row r="21" spans="1:14" ht="12.6" customHeight="1">
      <c r="A21" s="101"/>
      <c r="B21" s="76" t="s">
        <v>302</v>
      </c>
      <c r="C21" s="73" t="s">
        <v>303</v>
      </c>
      <c r="D21" s="81">
        <v>2.6</v>
      </c>
      <c r="E21" s="81">
        <v>2.6</v>
      </c>
      <c r="F21" s="81">
        <v>2.6</v>
      </c>
      <c r="G21" s="81">
        <v>2.6</v>
      </c>
      <c r="H21" s="81">
        <v>2.64</v>
      </c>
      <c r="I21" s="81">
        <v>2.6</v>
      </c>
      <c r="J21" s="81">
        <v>2.6</v>
      </c>
      <c r="K21" s="102">
        <v>0</v>
      </c>
      <c r="L21" s="106">
        <v>6</v>
      </c>
      <c r="M21" s="82">
        <v>16948</v>
      </c>
      <c r="N21" s="82">
        <v>44064.800000000003</v>
      </c>
    </row>
    <row r="22" spans="1:14" ht="12.6" customHeight="1">
      <c r="A22" s="101"/>
      <c r="B22" s="203" t="s">
        <v>218</v>
      </c>
      <c r="C22" s="204"/>
      <c r="D22" s="205"/>
      <c r="E22" s="206"/>
      <c r="F22" s="206"/>
      <c r="G22" s="206"/>
      <c r="H22" s="206"/>
      <c r="I22" s="206"/>
      <c r="J22" s="206"/>
      <c r="K22" s="207"/>
      <c r="L22" s="103">
        <f>SUM(L20:L21)</f>
        <v>74</v>
      </c>
      <c r="M22" s="104">
        <f>SUM(M20:M21)</f>
        <v>2467192</v>
      </c>
      <c r="N22" s="82">
        <f>SUM(N20:N21)</f>
        <v>30165513.41</v>
      </c>
    </row>
    <row r="23" spans="1:14" ht="12.6" customHeight="1">
      <c r="A23" s="101"/>
      <c r="B23" s="208" t="s">
        <v>141</v>
      </c>
      <c r="C23" s="209"/>
      <c r="D23" s="209"/>
      <c r="E23" s="209"/>
      <c r="F23" s="209"/>
      <c r="G23" s="209"/>
      <c r="H23" s="209"/>
      <c r="I23" s="209"/>
      <c r="J23" s="209"/>
      <c r="K23" s="209"/>
      <c r="L23" s="209"/>
      <c r="M23" s="209"/>
      <c r="N23" s="210"/>
    </row>
    <row r="24" spans="1:14" ht="12.6" customHeight="1">
      <c r="A24" s="101"/>
      <c r="B24" s="76" t="s">
        <v>246</v>
      </c>
      <c r="C24" s="73" t="s">
        <v>247</v>
      </c>
      <c r="D24" s="122">
        <v>1.1000000000000001</v>
      </c>
      <c r="E24" s="122">
        <v>1.1000000000000001</v>
      </c>
      <c r="F24" s="122">
        <v>1.1000000000000001</v>
      </c>
      <c r="G24" s="122">
        <v>1.1000000000000001</v>
      </c>
      <c r="H24" s="122">
        <v>1.1299999999999999</v>
      </c>
      <c r="I24" s="122">
        <v>1.1000000000000001</v>
      </c>
      <c r="J24" s="122">
        <v>1.1000000000000001</v>
      </c>
      <c r="K24" s="80">
        <v>0</v>
      </c>
      <c r="L24" s="127">
        <v>11</v>
      </c>
      <c r="M24" s="121">
        <v>4250000</v>
      </c>
      <c r="N24" s="121">
        <v>4675000</v>
      </c>
    </row>
    <row r="25" spans="1:14" ht="12.6" customHeight="1">
      <c r="A25" s="101"/>
      <c r="B25" s="203" t="s">
        <v>299</v>
      </c>
      <c r="C25" s="204"/>
      <c r="D25" s="205"/>
      <c r="E25" s="206"/>
      <c r="F25" s="206"/>
      <c r="G25" s="206"/>
      <c r="H25" s="206"/>
      <c r="I25" s="206"/>
      <c r="J25" s="206"/>
      <c r="K25" s="207"/>
      <c r="L25" s="79">
        <f>SUM(L24)</f>
        <v>11</v>
      </c>
      <c r="M25" s="79">
        <f>SUM(M24)</f>
        <v>4250000</v>
      </c>
      <c r="N25" s="79">
        <f>SUM(N24)</f>
        <v>4675000</v>
      </c>
    </row>
    <row r="26" spans="1:14" ht="12.6" customHeight="1">
      <c r="A26" s="101"/>
      <c r="B26" s="208" t="s">
        <v>113</v>
      </c>
      <c r="C26" s="209"/>
      <c r="D26" s="209"/>
      <c r="E26" s="209"/>
      <c r="F26" s="209"/>
      <c r="G26" s="209"/>
      <c r="H26" s="209"/>
      <c r="I26" s="209"/>
      <c r="J26" s="209"/>
      <c r="K26" s="209"/>
      <c r="L26" s="209"/>
      <c r="M26" s="209"/>
      <c r="N26" s="210"/>
    </row>
    <row r="27" spans="1:14" ht="12.6" customHeight="1">
      <c r="A27" s="101"/>
      <c r="B27" s="76" t="s">
        <v>262</v>
      </c>
      <c r="C27" s="73" t="s">
        <v>263</v>
      </c>
      <c r="D27" s="81">
        <v>33.5</v>
      </c>
      <c r="E27" s="120">
        <v>33.5</v>
      </c>
      <c r="F27" s="120">
        <v>33.5</v>
      </c>
      <c r="G27" s="120">
        <v>33.5</v>
      </c>
      <c r="H27" s="120">
        <v>33.5</v>
      </c>
      <c r="I27" s="120">
        <v>33.5</v>
      </c>
      <c r="J27" s="120">
        <v>33.5</v>
      </c>
      <c r="K27" s="80">
        <v>0</v>
      </c>
      <c r="L27" s="128">
        <v>6</v>
      </c>
      <c r="M27" s="105">
        <v>37000</v>
      </c>
      <c r="N27" s="105">
        <v>1239500</v>
      </c>
    </row>
    <row r="28" spans="1:14" ht="12.6" customHeight="1">
      <c r="A28" s="101"/>
      <c r="B28" s="76" t="s">
        <v>96</v>
      </c>
      <c r="C28" s="73" t="s">
        <v>97</v>
      </c>
      <c r="D28" s="81">
        <v>4.05</v>
      </c>
      <c r="E28" s="120">
        <v>4.28</v>
      </c>
      <c r="F28" s="120">
        <v>4.05</v>
      </c>
      <c r="G28" s="120">
        <v>4.13</v>
      </c>
      <c r="H28" s="120">
        <v>4.2699999999999996</v>
      </c>
      <c r="I28" s="120">
        <v>4.2699999999999996</v>
      </c>
      <c r="J28" s="120">
        <v>4.2699999999999996</v>
      </c>
      <c r="K28" s="80">
        <v>0</v>
      </c>
      <c r="L28" s="126">
        <v>18</v>
      </c>
      <c r="M28" s="105">
        <v>1942783</v>
      </c>
      <c r="N28" s="105">
        <v>8028771.1500000004</v>
      </c>
    </row>
    <row r="29" spans="1:14" ht="12.6" customHeight="1">
      <c r="A29" s="101"/>
      <c r="B29" s="76" t="s">
        <v>273</v>
      </c>
      <c r="C29" s="73" t="s">
        <v>274</v>
      </c>
      <c r="D29" s="81">
        <v>3.55</v>
      </c>
      <c r="E29" s="120">
        <v>3.55</v>
      </c>
      <c r="F29" s="120">
        <v>3.5</v>
      </c>
      <c r="G29" s="120">
        <v>3.52</v>
      </c>
      <c r="H29" s="120">
        <v>3.47</v>
      </c>
      <c r="I29" s="120">
        <v>3.5</v>
      </c>
      <c r="J29" s="120">
        <v>3.47</v>
      </c>
      <c r="K29" s="80">
        <v>0.86</v>
      </c>
      <c r="L29" s="128">
        <v>42</v>
      </c>
      <c r="M29" s="105">
        <v>11874844</v>
      </c>
      <c r="N29" s="105">
        <v>41757291.909999996</v>
      </c>
    </row>
    <row r="30" spans="1:14" ht="12.6" customHeight="1">
      <c r="A30" s="101"/>
      <c r="B30" s="203" t="s">
        <v>124</v>
      </c>
      <c r="C30" s="204"/>
      <c r="D30" s="205"/>
      <c r="E30" s="206"/>
      <c r="F30" s="206"/>
      <c r="G30" s="206"/>
      <c r="H30" s="206"/>
      <c r="I30" s="206"/>
      <c r="J30" s="206"/>
      <c r="K30" s="207"/>
      <c r="L30" s="79">
        <f>SUM(L27:L29)</f>
        <v>66</v>
      </c>
      <c r="M30" s="79">
        <f>SUM(M27:M29)</f>
        <v>13854627</v>
      </c>
      <c r="N30" s="79">
        <f>SUM(N27:N29)</f>
        <v>51025563.059999995</v>
      </c>
    </row>
    <row r="31" spans="1:14" ht="12.6" customHeight="1">
      <c r="A31" s="101"/>
      <c r="B31" s="208" t="s">
        <v>114</v>
      </c>
      <c r="C31" s="209"/>
      <c r="D31" s="209"/>
      <c r="E31" s="209"/>
      <c r="F31" s="209"/>
      <c r="G31" s="209"/>
      <c r="H31" s="209"/>
      <c r="I31" s="209"/>
      <c r="J31" s="209"/>
      <c r="K31" s="209"/>
      <c r="L31" s="209"/>
      <c r="M31" s="209"/>
      <c r="N31" s="210"/>
    </row>
    <row r="32" spans="1:14" ht="12.6" customHeight="1">
      <c r="A32" s="101"/>
      <c r="B32" s="76" t="s">
        <v>232</v>
      </c>
      <c r="C32" s="73" t="s">
        <v>233</v>
      </c>
      <c r="D32" s="81">
        <v>4.67</v>
      </c>
      <c r="E32" s="81">
        <v>4.7</v>
      </c>
      <c r="F32" s="81">
        <v>4.67</v>
      </c>
      <c r="G32" s="81">
        <v>4.6900000000000004</v>
      </c>
      <c r="H32" s="81">
        <v>4.68</v>
      </c>
      <c r="I32" s="81">
        <v>4.68</v>
      </c>
      <c r="J32" s="81">
        <v>4.67</v>
      </c>
      <c r="K32" s="102">
        <v>0.21</v>
      </c>
      <c r="L32" s="106">
        <v>57</v>
      </c>
      <c r="M32" s="82">
        <v>9508784</v>
      </c>
      <c r="N32" s="82">
        <v>44556751.719999999</v>
      </c>
    </row>
    <row r="33" spans="1:14" ht="12.6" customHeight="1">
      <c r="A33" s="101"/>
      <c r="B33" s="76" t="s">
        <v>148</v>
      </c>
      <c r="C33" s="73" t="s">
        <v>149</v>
      </c>
      <c r="D33" s="81">
        <v>1.2</v>
      </c>
      <c r="E33" s="81">
        <v>1.2</v>
      </c>
      <c r="F33" s="81">
        <v>1.1499999999999999</v>
      </c>
      <c r="G33" s="81">
        <v>1.1599999999999999</v>
      </c>
      <c r="H33" s="81">
        <v>1.2</v>
      </c>
      <c r="I33" s="81">
        <v>1.1499999999999999</v>
      </c>
      <c r="J33" s="81">
        <v>1.2</v>
      </c>
      <c r="K33" s="102">
        <v>-4.17</v>
      </c>
      <c r="L33" s="106">
        <v>4</v>
      </c>
      <c r="M33" s="82">
        <v>2550000</v>
      </c>
      <c r="N33" s="82">
        <v>2947500</v>
      </c>
    </row>
    <row r="34" spans="1:14" ht="12.6" customHeight="1">
      <c r="A34" s="101"/>
      <c r="B34" s="76" t="s">
        <v>297</v>
      </c>
      <c r="C34" s="73" t="s">
        <v>298</v>
      </c>
      <c r="D34" s="81">
        <v>2.83</v>
      </c>
      <c r="E34" s="81">
        <v>2.83</v>
      </c>
      <c r="F34" s="81">
        <v>2.83</v>
      </c>
      <c r="G34" s="81">
        <v>2.83</v>
      </c>
      <c r="H34" s="81">
        <v>2.89</v>
      </c>
      <c r="I34" s="81">
        <v>2.83</v>
      </c>
      <c r="J34" s="81">
        <v>2.9</v>
      </c>
      <c r="K34" s="102">
        <v>-2.41</v>
      </c>
      <c r="L34" s="106">
        <v>4</v>
      </c>
      <c r="M34" s="82">
        <v>155513</v>
      </c>
      <c r="N34" s="82">
        <v>440101.79</v>
      </c>
    </row>
    <row r="35" spans="1:14" ht="12.6" customHeight="1">
      <c r="A35" s="101"/>
      <c r="B35" s="76" t="s">
        <v>146</v>
      </c>
      <c r="C35" s="73" t="s">
        <v>147</v>
      </c>
      <c r="D35" s="81">
        <v>1.1599999999999999</v>
      </c>
      <c r="E35" s="81">
        <v>1.1599999999999999</v>
      </c>
      <c r="F35" s="81">
        <v>1.1599999999999999</v>
      </c>
      <c r="G35" s="81">
        <v>1.1599999999999999</v>
      </c>
      <c r="H35" s="81">
        <v>1.1499999999999999</v>
      </c>
      <c r="I35" s="81">
        <v>1.1599999999999999</v>
      </c>
      <c r="J35" s="81">
        <v>1.1499999999999999</v>
      </c>
      <c r="K35" s="102">
        <v>0.87</v>
      </c>
      <c r="L35" s="106">
        <v>5</v>
      </c>
      <c r="M35" s="82">
        <v>1088817</v>
      </c>
      <c r="N35" s="82">
        <v>1263027.72</v>
      </c>
    </row>
    <row r="36" spans="1:14" ht="12.6" customHeight="1">
      <c r="A36" s="101"/>
      <c r="B36" s="76" t="s">
        <v>115</v>
      </c>
      <c r="C36" s="73" t="s">
        <v>108</v>
      </c>
      <c r="D36" s="81">
        <v>2.5499999999999998</v>
      </c>
      <c r="E36" s="81">
        <v>2.5499999999999998</v>
      </c>
      <c r="F36" s="81">
        <v>2.54</v>
      </c>
      <c r="G36" s="81">
        <v>2.5499999999999998</v>
      </c>
      <c r="H36" s="81">
        <v>2.5499999999999998</v>
      </c>
      <c r="I36" s="81">
        <v>2.5499999999999998</v>
      </c>
      <c r="J36" s="81">
        <v>2.5499999999999998</v>
      </c>
      <c r="K36" s="102">
        <v>0</v>
      </c>
      <c r="L36" s="106">
        <v>11</v>
      </c>
      <c r="M36" s="82">
        <v>2600000</v>
      </c>
      <c r="N36" s="82">
        <v>6629766.4800000004</v>
      </c>
    </row>
    <row r="37" spans="1:14" ht="12.6" customHeight="1">
      <c r="A37" s="101"/>
      <c r="B37" s="76" t="s">
        <v>241</v>
      </c>
      <c r="C37" s="73" t="s">
        <v>240</v>
      </c>
      <c r="D37" s="81">
        <v>2.54</v>
      </c>
      <c r="E37" s="81">
        <v>2.54</v>
      </c>
      <c r="F37" s="81">
        <v>2.54</v>
      </c>
      <c r="G37" s="81">
        <v>2.54</v>
      </c>
      <c r="H37" s="81">
        <v>2.5499999999999998</v>
      </c>
      <c r="I37" s="81">
        <v>2.54</v>
      </c>
      <c r="J37" s="81">
        <v>2.5499999999999998</v>
      </c>
      <c r="K37" s="102">
        <v>-0.39</v>
      </c>
      <c r="L37" s="106">
        <v>20</v>
      </c>
      <c r="M37" s="82">
        <v>6176028</v>
      </c>
      <c r="N37" s="82">
        <v>15687111.119999999</v>
      </c>
    </row>
    <row r="38" spans="1:14" ht="12.6" customHeight="1">
      <c r="A38" s="101"/>
      <c r="B38" s="76" t="s">
        <v>214</v>
      </c>
      <c r="C38" s="73" t="s">
        <v>215</v>
      </c>
      <c r="D38" s="81">
        <v>2</v>
      </c>
      <c r="E38" s="122">
        <v>2</v>
      </c>
      <c r="F38" s="122">
        <v>2</v>
      </c>
      <c r="G38" s="122">
        <v>2</v>
      </c>
      <c r="H38" s="81">
        <v>2</v>
      </c>
      <c r="I38" s="122">
        <v>2</v>
      </c>
      <c r="J38" s="122">
        <v>2</v>
      </c>
      <c r="K38" s="124">
        <v>0</v>
      </c>
      <c r="L38" s="135">
        <v>2</v>
      </c>
      <c r="M38" s="121">
        <v>422250</v>
      </c>
      <c r="N38" s="121">
        <v>844500</v>
      </c>
    </row>
    <row r="39" spans="1:14" ht="12.6" customHeight="1">
      <c r="A39" s="101"/>
      <c r="B39" s="76" t="s">
        <v>249</v>
      </c>
      <c r="C39" s="73" t="s">
        <v>248</v>
      </c>
      <c r="D39" s="81">
        <v>2.2000000000000002</v>
      </c>
      <c r="E39" s="81">
        <v>2.2000000000000002</v>
      </c>
      <c r="F39" s="81">
        <v>2.2000000000000002</v>
      </c>
      <c r="G39" s="81">
        <v>2.2000000000000002</v>
      </c>
      <c r="H39" s="81">
        <v>2.2000000000000002</v>
      </c>
      <c r="I39" s="81">
        <v>2.2000000000000002</v>
      </c>
      <c r="J39" s="81">
        <v>2.2000000000000002</v>
      </c>
      <c r="K39" s="102">
        <v>0</v>
      </c>
      <c r="L39" s="106">
        <v>1</v>
      </c>
      <c r="M39" s="82">
        <v>3604</v>
      </c>
      <c r="N39" s="82">
        <v>7928.8</v>
      </c>
    </row>
    <row r="40" spans="1:14" ht="12.6" customHeight="1">
      <c r="A40" s="101"/>
      <c r="B40" s="203" t="s">
        <v>125</v>
      </c>
      <c r="C40" s="204"/>
      <c r="D40" s="205"/>
      <c r="E40" s="206"/>
      <c r="F40" s="206"/>
      <c r="G40" s="206"/>
      <c r="H40" s="206"/>
      <c r="I40" s="206"/>
      <c r="J40" s="206"/>
      <c r="K40" s="207"/>
      <c r="L40" s="79">
        <f>SUM(L32:L39)</f>
        <v>104</v>
      </c>
      <c r="M40" s="79">
        <f>SUM(M32:M39)</f>
        <v>22504996</v>
      </c>
      <c r="N40" s="79">
        <f>SUM(N32:N39)</f>
        <v>72376687.629999995</v>
      </c>
    </row>
    <row r="41" spans="1:14" ht="12.6" customHeight="1">
      <c r="A41" s="101"/>
      <c r="B41" s="208" t="s">
        <v>31</v>
      </c>
      <c r="C41" s="209"/>
      <c r="D41" s="209"/>
      <c r="E41" s="209"/>
      <c r="F41" s="209"/>
      <c r="G41" s="209"/>
      <c r="H41" s="209"/>
      <c r="I41" s="209"/>
      <c r="J41" s="209"/>
      <c r="K41" s="209"/>
      <c r="L41" s="209"/>
      <c r="M41" s="209"/>
      <c r="N41" s="210"/>
    </row>
    <row r="42" spans="1:14" ht="12.6" customHeight="1">
      <c r="A42" s="101"/>
      <c r="B42" s="76" t="s">
        <v>275</v>
      </c>
      <c r="C42" s="73" t="s">
        <v>276</v>
      </c>
      <c r="D42" s="120">
        <v>11.4</v>
      </c>
      <c r="E42" s="120">
        <v>11.5</v>
      </c>
      <c r="F42" s="120">
        <v>11.4</v>
      </c>
      <c r="G42" s="120">
        <v>11.45</v>
      </c>
      <c r="H42" s="120">
        <v>11.25</v>
      </c>
      <c r="I42" s="120">
        <v>11.4</v>
      </c>
      <c r="J42" s="120">
        <v>11.25</v>
      </c>
      <c r="K42" s="80">
        <v>1.33</v>
      </c>
      <c r="L42" s="135">
        <v>4</v>
      </c>
      <c r="M42" s="105">
        <v>220011</v>
      </c>
      <c r="N42" s="105">
        <v>2518125.4</v>
      </c>
    </row>
    <row r="43" spans="1:14" ht="12.6" customHeight="1">
      <c r="A43" s="101"/>
      <c r="B43" s="76" t="s">
        <v>258</v>
      </c>
      <c r="C43" s="73" t="s">
        <v>259</v>
      </c>
      <c r="D43" s="120">
        <v>100</v>
      </c>
      <c r="E43" s="120">
        <v>100</v>
      </c>
      <c r="F43" s="120">
        <v>100</v>
      </c>
      <c r="G43" s="120">
        <v>100</v>
      </c>
      <c r="H43" s="120">
        <v>98</v>
      </c>
      <c r="I43" s="120">
        <v>100</v>
      </c>
      <c r="J43" s="120">
        <v>98</v>
      </c>
      <c r="K43" s="80">
        <v>2.04</v>
      </c>
      <c r="L43" s="135">
        <v>3</v>
      </c>
      <c r="M43" s="105">
        <v>17100</v>
      </c>
      <c r="N43" s="105">
        <v>1710000</v>
      </c>
    </row>
    <row r="44" spans="1:14" ht="12.6" customHeight="1">
      <c r="A44" s="101"/>
      <c r="B44" s="76" t="s">
        <v>187</v>
      </c>
      <c r="C44" s="73" t="s">
        <v>186</v>
      </c>
      <c r="D44" s="120">
        <v>9.09</v>
      </c>
      <c r="E44" s="120">
        <v>9.25</v>
      </c>
      <c r="F44" s="120">
        <v>9.09</v>
      </c>
      <c r="G44" s="120">
        <v>9.16</v>
      </c>
      <c r="H44" s="120">
        <v>9</v>
      </c>
      <c r="I44" s="120">
        <v>9.25</v>
      </c>
      <c r="J44" s="120">
        <v>9</v>
      </c>
      <c r="K44" s="80">
        <v>2.78</v>
      </c>
      <c r="L44" s="130">
        <v>5</v>
      </c>
      <c r="M44" s="105">
        <v>366009</v>
      </c>
      <c r="N44" s="105">
        <v>3353583.25</v>
      </c>
    </row>
    <row r="45" spans="1:14" ht="12.6" customHeight="1">
      <c r="A45" s="101"/>
      <c r="B45" s="216" t="s">
        <v>129</v>
      </c>
      <c r="C45" s="217"/>
      <c r="D45" s="218"/>
      <c r="E45" s="219"/>
      <c r="F45" s="219"/>
      <c r="G45" s="219"/>
      <c r="H45" s="219"/>
      <c r="I45" s="219"/>
      <c r="J45" s="219"/>
      <c r="K45" s="220"/>
      <c r="L45" s="79">
        <f>SUM(L42:L44)</f>
        <v>12</v>
      </c>
      <c r="M45" s="79">
        <f>SUM(M42:M44)</f>
        <v>603120</v>
      </c>
      <c r="N45" s="79">
        <f>SUM(N42:N44)</f>
        <v>7581708.6500000004</v>
      </c>
    </row>
    <row r="46" spans="1:14" ht="12.6" customHeight="1">
      <c r="A46" s="101"/>
      <c r="B46" s="208" t="s">
        <v>116</v>
      </c>
      <c r="C46" s="209"/>
      <c r="D46" s="209"/>
      <c r="E46" s="209"/>
      <c r="F46" s="209"/>
      <c r="G46" s="209"/>
      <c r="H46" s="209"/>
      <c r="I46" s="209"/>
      <c r="J46" s="209"/>
      <c r="K46" s="209"/>
      <c r="L46" s="209"/>
      <c r="M46" s="209"/>
      <c r="N46" s="210"/>
    </row>
    <row r="47" spans="1:14" ht="12.6" customHeight="1">
      <c r="A47" s="101"/>
      <c r="B47" s="76" t="s">
        <v>121</v>
      </c>
      <c r="C47" s="73" t="s">
        <v>110</v>
      </c>
      <c r="D47" s="81">
        <v>4.9000000000000004</v>
      </c>
      <c r="E47" s="81">
        <v>4.9000000000000004</v>
      </c>
      <c r="F47" s="81">
        <v>4.9000000000000004</v>
      </c>
      <c r="G47" s="81">
        <v>4.9000000000000004</v>
      </c>
      <c r="H47" s="81">
        <v>5.0199999999999996</v>
      </c>
      <c r="I47" s="81">
        <v>4.9000000000000004</v>
      </c>
      <c r="J47" s="81">
        <v>5</v>
      </c>
      <c r="K47" s="102">
        <v>-2</v>
      </c>
      <c r="L47" s="106">
        <v>1</v>
      </c>
      <c r="M47" s="82">
        <v>49701</v>
      </c>
      <c r="N47" s="82">
        <v>243534.9</v>
      </c>
    </row>
    <row r="48" spans="1:14" ht="12.6" customHeight="1">
      <c r="A48" s="101"/>
      <c r="B48" s="76" t="s">
        <v>229</v>
      </c>
      <c r="C48" s="73" t="s">
        <v>228</v>
      </c>
      <c r="D48" s="81">
        <v>14.8</v>
      </c>
      <c r="E48" s="81">
        <v>14.8</v>
      </c>
      <c r="F48" s="81">
        <v>14.8</v>
      </c>
      <c r="G48" s="81">
        <v>14.8</v>
      </c>
      <c r="H48" s="81">
        <v>14.8</v>
      </c>
      <c r="I48" s="81">
        <v>14.8</v>
      </c>
      <c r="J48" s="81">
        <v>14.8</v>
      </c>
      <c r="K48" s="102">
        <v>0</v>
      </c>
      <c r="L48" s="106">
        <v>1</v>
      </c>
      <c r="M48" s="82">
        <v>1343</v>
      </c>
      <c r="N48" s="82">
        <v>19876.400000000001</v>
      </c>
    </row>
    <row r="49" spans="1:23" ht="12.6" customHeight="1">
      <c r="A49" s="101"/>
      <c r="B49" s="203" t="s">
        <v>126</v>
      </c>
      <c r="C49" s="204"/>
      <c r="D49" s="205"/>
      <c r="E49" s="206"/>
      <c r="F49" s="206"/>
      <c r="G49" s="206"/>
      <c r="H49" s="206"/>
      <c r="I49" s="206"/>
      <c r="J49" s="206"/>
      <c r="K49" s="207"/>
      <c r="L49" s="79">
        <f>SUM(L47:L48)</f>
        <v>2</v>
      </c>
      <c r="M49" s="79">
        <f>SUM(M47:M48)</f>
        <v>51044</v>
      </c>
      <c r="N49" s="79">
        <f>SUM(N47:N48)</f>
        <v>263411.3</v>
      </c>
    </row>
    <row r="50" spans="1:23" s="69" customFormat="1" ht="20.25" customHeight="1">
      <c r="B50" s="99" t="s">
        <v>32</v>
      </c>
      <c r="C50" s="187"/>
      <c r="D50" s="188"/>
      <c r="E50" s="188"/>
      <c r="F50" s="188"/>
      <c r="G50" s="188"/>
      <c r="H50" s="188"/>
      <c r="I50" s="188"/>
      <c r="J50" s="188"/>
      <c r="K50" s="189"/>
      <c r="L50" s="100">
        <f>L49+L45+L40+L30+L25+L22+L18</f>
        <v>819</v>
      </c>
      <c r="M50" s="100">
        <f t="shared" ref="M50:N50" si="0">M49+M45+M40+M30+M25+M22+M18</f>
        <v>804999381</v>
      </c>
      <c r="N50" s="100">
        <f t="shared" si="0"/>
        <v>1084808652.8299999</v>
      </c>
      <c r="O50" s="101"/>
      <c r="P50" s="101"/>
      <c r="Q50" s="101"/>
      <c r="R50" s="101"/>
      <c r="S50" s="101"/>
      <c r="T50" s="101"/>
      <c r="U50" s="101"/>
      <c r="V50" s="101"/>
      <c r="W50" s="101"/>
    </row>
    <row r="51" spans="1:23" s="69" customFormat="1" ht="30" customHeight="1">
      <c r="A51" s="98"/>
      <c r="B51" s="221" t="s">
        <v>308</v>
      </c>
      <c r="C51" s="222"/>
      <c r="D51" s="222"/>
      <c r="E51" s="222"/>
      <c r="F51" s="222"/>
      <c r="G51" s="222"/>
      <c r="H51" s="222"/>
      <c r="I51" s="222"/>
      <c r="J51" s="222"/>
      <c r="K51" s="222"/>
      <c r="L51" s="222"/>
      <c r="M51" s="222"/>
      <c r="N51" s="223"/>
      <c r="O51" s="101"/>
      <c r="P51" s="101"/>
      <c r="Q51" s="101"/>
      <c r="R51" s="101"/>
      <c r="S51" s="101"/>
      <c r="T51" s="101"/>
      <c r="U51" s="101"/>
      <c r="V51" s="101"/>
      <c r="W51" s="101"/>
    </row>
    <row r="52" spans="1:23" s="69" customFormat="1" ht="46.5" customHeight="1">
      <c r="B52" s="107" t="s">
        <v>15</v>
      </c>
      <c r="C52" s="108" t="s">
        <v>20</v>
      </c>
      <c r="D52" s="108" t="s">
        <v>21</v>
      </c>
      <c r="E52" s="108" t="s">
        <v>22</v>
      </c>
      <c r="F52" s="108" t="s">
        <v>23</v>
      </c>
      <c r="G52" s="108" t="s">
        <v>24</v>
      </c>
      <c r="H52" s="108" t="s">
        <v>25</v>
      </c>
      <c r="I52" s="108" t="s">
        <v>19</v>
      </c>
      <c r="J52" s="108" t="s">
        <v>26</v>
      </c>
      <c r="K52" s="109" t="s">
        <v>27</v>
      </c>
      <c r="L52" s="110" t="s">
        <v>28</v>
      </c>
      <c r="M52" s="110" t="s">
        <v>18</v>
      </c>
      <c r="N52" s="111" t="s">
        <v>7</v>
      </c>
      <c r="O52" s="101"/>
      <c r="P52" s="101"/>
      <c r="Q52" s="101"/>
      <c r="R52" s="101"/>
      <c r="S52" s="101"/>
      <c r="T52" s="101"/>
      <c r="U52" s="101"/>
      <c r="V52" s="101"/>
      <c r="W52" s="101"/>
    </row>
    <row r="53" spans="1:23" ht="15" customHeight="1">
      <c r="A53" s="101"/>
      <c r="B53" s="200" t="s">
        <v>29</v>
      </c>
      <c r="C53" s="201"/>
      <c r="D53" s="201"/>
      <c r="E53" s="201"/>
      <c r="F53" s="201"/>
      <c r="G53" s="201"/>
      <c r="H53" s="201"/>
      <c r="I53" s="201"/>
      <c r="J53" s="201"/>
      <c r="K53" s="201"/>
      <c r="L53" s="201"/>
      <c r="M53" s="201"/>
      <c r="N53" s="202"/>
    </row>
    <row r="54" spans="1:23" ht="15" customHeight="1">
      <c r="A54" s="101"/>
      <c r="B54" s="76" t="s">
        <v>198</v>
      </c>
      <c r="C54" s="73" t="s">
        <v>199</v>
      </c>
      <c r="D54" s="81">
        <v>0.71</v>
      </c>
      <c r="E54" s="81">
        <v>0.71</v>
      </c>
      <c r="F54" s="81">
        <v>0.71</v>
      </c>
      <c r="G54" s="81">
        <v>0.71</v>
      </c>
      <c r="H54" s="81">
        <v>0.71</v>
      </c>
      <c r="I54" s="81">
        <v>0.71</v>
      </c>
      <c r="J54" s="81">
        <v>0.71</v>
      </c>
      <c r="K54" s="102">
        <v>0</v>
      </c>
      <c r="L54" s="106">
        <v>2</v>
      </c>
      <c r="M54" s="82">
        <v>20000000</v>
      </c>
      <c r="N54" s="82">
        <v>14200000</v>
      </c>
    </row>
    <row r="55" spans="1:23" ht="15" customHeight="1">
      <c r="A55" s="101"/>
      <c r="B55" s="76" t="s">
        <v>238</v>
      </c>
      <c r="C55" s="73" t="s">
        <v>237</v>
      </c>
      <c r="D55" s="81">
        <v>0.71</v>
      </c>
      <c r="E55" s="81">
        <v>0.72</v>
      </c>
      <c r="F55" s="81">
        <v>0.71</v>
      </c>
      <c r="G55" s="81">
        <v>0.72</v>
      </c>
      <c r="H55" s="81">
        <v>0.71</v>
      </c>
      <c r="I55" s="81">
        <v>0.72</v>
      </c>
      <c r="J55" s="81">
        <v>0.71</v>
      </c>
      <c r="K55" s="102">
        <v>1.41</v>
      </c>
      <c r="L55" s="106">
        <v>3</v>
      </c>
      <c r="M55" s="82">
        <v>372967</v>
      </c>
      <c r="N55" s="82">
        <v>267826.24</v>
      </c>
    </row>
    <row r="56" spans="1:23" ht="15" customHeight="1">
      <c r="A56" s="101"/>
      <c r="B56" s="203" t="s">
        <v>123</v>
      </c>
      <c r="C56" s="204"/>
      <c r="D56" s="205"/>
      <c r="E56" s="206"/>
      <c r="F56" s="206"/>
      <c r="G56" s="206"/>
      <c r="H56" s="206"/>
      <c r="I56" s="206"/>
      <c r="J56" s="206"/>
      <c r="K56" s="207"/>
      <c r="L56" s="79">
        <f>SUM(L54:L55)</f>
        <v>5</v>
      </c>
      <c r="M56" s="79">
        <f>SUM(M54:M55)</f>
        <v>20372967</v>
      </c>
      <c r="N56" s="79">
        <f>SUM(N54:N55)</f>
        <v>14467826.24</v>
      </c>
    </row>
    <row r="57" spans="1:23" ht="15" customHeight="1">
      <c r="A57" s="101"/>
      <c r="B57" s="211" t="s">
        <v>113</v>
      </c>
      <c r="C57" s="212"/>
      <c r="D57" s="212"/>
      <c r="E57" s="212"/>
      <c r="F57" s="212"/>
      <c r="G57" s="212"/>
      <c r="H57" s="212"/>
      <c r="I57" s="212"/>
      <c r="J57" s="212"/>
      <c r="K57" s="212"/>
      <c r="L57" s="212"/>
      <c r="M57" s="212"/>
      <c r="N57" s="213"/>
    </row>
    <row r="58" spans="1:23" ht="15" customHeight="1">
      <c r="A58" s="101"/>
      <c r="B58" s="76" t="s">
        <v>35</v>
      </c>
      <c r="C58" s="73" t="s">
        <v>36</v>
      </c>
      <c r="D58" s="81">
        <v>3.04</v>
      </c>
      <c r="E58" s="81">
        <v>3.04</v>
      </c>
      <c r="F58" s="81">
        <v>3.03</v>
      </c>
      <c r="G58" s="81">
        <v>3.04</v>
      </c>
      <c r="H58" s="81">
        <v>3.01</v>
      </c>
      <c r="I58" s="81">
        <v>3.04</v>
      </c>
      <c r="J58" s="81">
        <v>3.04</v>
      </c>
      <c r="K58" s="102">
        <v>0</v>
      </c>
      <c r="L58" s="106">
        <v>21</v>
      </c>
      <c r="M58" s="82">
        <v>7179700</v>
      </c>
      <c r="N58" s="82">
        <v>21821288</v>
      </c>
    </row>
    <row r="59" spans="1:23" ht="15" customHeight="1">
      <c r="A59" s="101"/>
      <c r="B59" s="203" t="s">
        <v>124</v>
      </c>
      <c r="C59" s="204"/>
      <c r="D59" s="205"/>
      <c r="E59" s="206"/>
      <c r="F59" s="206"/>
      <c r="G59" s="206"/>
      <c r="H59" s="206"/>
      <c r="I59" s="206"/>
      <c r="J59" s="206"/>
      <c r="K59" s="207"/>
      <c r="L59" s="79">
        <f>SUM(L58)</f>
        <v>21</v>
      </c>
      <c r="M59" s="79">
        <f>SUM(M58)</f>
        <v>7179700</v>
      </c>
      <c r="N59" s="79">
        <f>SUM(N58)</f>
        <v>21821288</v>
      </c>
    </row>
    <row r="60" spans="1:23" s="69" customFormat="1" ht="18.75" customHeight="1">
      <c r="B60" s="99" t="s">
        <v>234</v>
      </c>
      <c r="C60" s="187"/>
      <c r="D60" s="188"/>
      <c r="E60" s="188"/>
      <c r="F60" s="188"/>
      <c r="G60" s="188"/>
      <c r="H60" s="188"/>
      <c r="I60" s="188"/>
      <c r="J60" s="188"/>
      <c r="K60" s="189"/>
      <c r="L60" s="100">
        <f>L59+L56</f>
        <v>26</v>
      </c>
      <c r="M60" s="100">
        <f t="shared" ref="M60:N60" si="1">M59+M56</f>
        <v>27552667</v>
      </c>
      <c r="N60" s="100">
        <f t="shared" si="1"/>
        <v>36289114.240000002</v>
      </c>
      <c r="O60" s="101"/>
      <c r="P60" s="101"/>
      <c r="Q60" s="101"/>
      <c r="R60" s="101"/>
      <c r="S60" s="101"/>
      <c r="T60" s="101"/>
      <c r="U60" s="101"/>
      <c r="V60" s="101"/>
      <c r="W60" s="101"/>
    </row>
    <row r="61" spans="1:23" s="69" customFormat="1" ht="27.75" customHeight="1">
      <c r="A61" s="98"/>
      <c r="B61" s="197" t="s">
        <v>309</v>
      </c>
      <c r="C61" s="198"/>
      <c r="D61" s="198"/>
      <c r="E61" s="198"/>
      <c r="F61" s="198"/>
      <c r="G61" s="198"/>
      <c r="H61" s="198"/>
      <c r="I61" s="198"/>
      <c r="J61" s="198"/>
      <c r="K61" s="198"/>
      <c r="L61" s="198"/>
      <c r="M61" s="198"/>
      <c r="N61" s="199"/>
      <c r="O61" s="101"/>
      <c r="P61" s="101"/>
      <c r="Q61" s="101"/>
      <c r="R61" s="101"/>
      <c r="S61" s="101"/>
      <c r="T61" s="101"/>
      <c r="U61" s="101"/>
      <c r="V61" s="101"/>
      <c r="W61" s="101"/>
    </row>
    <row r="62" spans="1:23" s="69" customFormat="1" ht="46.5" customHeight="1">
      <c r="B62" s="107" t="s">
        <v>15</v>
      </c>
      <c r="C62" s="108" t="s">
        <v>20</v>
      </c>
      <c r="D62" s="108" t="s">
        <v>21</v>
      </c>
      <c r="E62" s="108" t="s">
        <v>22</v>
      </c>
      <c r="F62" s="108" t="s">
        <v>23</v>
      </c>
      <c r="G62" s="108" t="s">
        <v>24</v>
      </c>
      <c r="H62" s="108" t="s">
        <v>25</v>
      </c>
      <c r="I62" s="108" t="s">
        <v>19</v>
      </c>
      <c r="J62" s="108" t="s">
        <v>26</v>
      </c>
      <c r="K62" s="109" t="s">
        <v>27</v>
      </c>
      <c r="L62" s="110" t="s">
        <v>28</v>
      </c>
      <c r="M62" s="110" t="s">
        <v>18</v>
      </c>
      <c r="N62" s="111" t="s">
        <v>7</v>
      </c>
      <c r="O62" s="101"/>
      <c r="P62" s="101"/>
      <c r="Q62" s="101"/>
      <c r="R62" s="101"/>
      <c r="S62" s="101"/>
      <c r="T62" s="101"/>
      <c r="U62" s="101"/>
      <c r="V62" s="101"/>
      <c r="W62" s="101"/>
    </row>
    <row r="63" spans="1:23" ht="15" customHeight="1">
      <c r="A63" s="101"/>
      <c r="B63" s="200" t="s">
        <v>29</v>
      </c>
      <c r="C63" s="201"/>
      <c r="D63" s="201"/>
      <c r="E63" s="201"/>
      <c r="F63" s="201"/>
      <c r="G63" s="201"/>
      <c r="H63" s="201"/>
      <c r="I63" s="201"/>
      <c r="J63" s="201"/>
      <c r="K63" s="201"/>
      <c r="L63" s="201"/>
      <c r="M63" s="201"/>
      <c r="N63" s="202"/>
    </row>
    <row r="64" spans="1:23" ht="15" customHeight="1">
      <c r="A64" s="101"/>
      <c r="B64" s="76" t="s">
        <v>287</v>
      </c>
      <c r="C64" s="73" t="s">
        <v>288</v>
      </c>
      <c r="D64" s="81">
        <v>0.23</v>
      </c>
      <c r="E64" s="81">
        <v>0.23</v>
      </c>
      <c r="F64" s="81">
        <v>0.23</v>
      </c>
      <c r="G64" s="81">
        <v>0.23</v>
      </c>
      <c r="H64" s="81">
        <v>0.23</v>
      </c>
      <c r="I64" s="81">
        <v>0.23</v>
      </c>
      <c r="J64" s="81">
        <v>0.23</v>
      </c>
      <c r="K64" s="102">
        <v>0</v>
      </c>
      <c r="L64" s="106">
        <v>3</v>
      </c>
      <c r="M64" s="82">
        <v>5213555</v>
      </c>
      <c r="N64" s="82">
        <v>1199117.6499999999</v>
      </c>
    </row>
    <row r="65" spans="1:23" ht="15" customHeight="1">
      <c r="A65" s="101"/>
      <c r="B65" s="76" t="s">
        <v>289</v>
      </c>
      <c r="C65" s="73" t="s">
        <v>290</v>
      </c>
      <c r="D65" s="81">
        <v>0.08</v>
      </c>
      <c r="E65" s="81">
        <v>0.08</v>
      </c>
      <c r="F65" s="81">
        <v>0.08</v>
      </c>
      <c r="G65" s="81">
        <v>0.08</v>
      </c>
      <c r="H65" s="81">
        <v>0.08</v>
      </c>
      <c r="I65" s="81">
        <v>0.08</v>
      </c>
      <c r="J65" s="81">
        <v>0.08</v>
      </c>
      <c r="K65" s="102">
        <v>0</v>
      </c>
      <c r="L65" s="106">
        <v>2</v>
      </c>
      <c r="M65" s="82">
        <v>415104</v>
      </c>
      <c r="N65" s="82">
        <v>33208.32</v>
      </c>
    </row>
    <row r="66" spans="1:23" ht="15" customHeight="1">
      <c r="A66" s="101"/>
      <c r="B66" s="203" t="s">
        <v>123</v>
      </c>
      <c r="C66" s="204"/>
      <c r="D66" s="205"/>
      <c r="E66" s="206"/>
      <c r="F66" s="206"/>
      <c r="G66" s="206"/>
      <c r="H66" s="206"/>
      <c r="I66" s="206"/>
      <c r="J66" s="206"/>
      <c r="K66" s="207"/>
      <c r="L66" s="79">
        <f>SUM(L64:L65)</f>
        <v>5</v>
      </c>
      <c r="M66" s="79">
        <f>SUM(M64:M65)</f>
        <v>5628659</v>
      </c>
      <c r="N66" s="79">
        <f>SUM(N64:N65)</f>
        <v>1232325.97</v>
      </c>
    </row>
    <row r="67" spans="1:23" ht="15" customHeight="1">
      <c r="A67" s="101"/>
      <c r="B67" s="200" t="s">
        <v>113</v>
      </c>
      <c r="C67" s="201"/>
      <c r="D67" s="201"/>
      <c r="E67" s="201"/>
      <c r="F67" s="201"/>
      <c r="G67" s="201"/>
      <c r="H67" s="201"/>
      <c r="I67" s="201"/>
      <c r="J67" s="201"/>
      <c r="K67" s="201"/>
      <c r="L67" s="201"/>
      <c r="M67" s="201"/>
      <c r="N67" s="202"/>
    </row>
    <row r="68" spans="1:23" ht="15" customHeight="1">
      <c r="A68" s="101"/>
      <c r="B68" s="76" t="s">
        <v>181</v>
      </c>
      <c r="C68" s="73" t="s">
        <v>182</v>
      </c>
      <c r="D68" s="81">
        <v>1.26</v>
      </c>
      <c r="E68" s="81">
        <v>1.26</v>
      </c>
      <c r="F68" s="81">
        <v>1.24</v>
      </c>
      <c r="G68" s="81">
        <v>1.24</v>
      </c>
      <c r="H68" s="81">
        <v>1.24</v>
      </c>
      <c r="I68" s="81">
        <v>1.24</v>
      </c>
      <c r="J68" s="81">
        <v>1.24</v>
      </c>
      <c r="K68" s="102">
        <v>0</v>
      </c>
      <c r="L68" s="106">
        <v>10</v>
      </c>
      <c r="M68" s="82">
        <v>798792</v>
      </c>
      <c r="N68" s="82">
        <v>991109.68</v>
      </c>
    </row>
    <row r="69" spans="1:23" ht="15" customHeight="1">
      <c r="A69" s="101"/>
      <c r="B69" s="76" t="s">
        <v>117</v>
      </c>
      <c r="C69" s="73" t="s">
        <v>42</v>
      </c>
      <c r="D69" s="81">
        <v>1.55</v>
      </c>
      <c r="E69" s="81">
        <v>1.56</v>
      </c>
      <c r="F69" s="81">
        <v>1.55</v>
      </c>
      <c r="G69" s="81">
        <v>1.55</v>
      </c>
      <c r="H69" s="81">
        <v>1.58</v>
      </c>
      <c r="I69" s="81">
        <v>1.56</v>
      </c>
      <c r="J69" s="81">
        <v>1.58</v>
      </c>
      <c r="K69" s="102">
        <v>-1.27</v>
      </c>
      <c r="L69" s="106">
        <v>13</v>
      </c>
      <c r="M69" s="82">
        <v>1592747</v>
      </c>
      <c r="N69" s="82">
        <v>2476698.8199999998</v>
      </c>
    </row>
    <row r="70" spans="1:23" ht="15" customHeight="1">
      <c r="A70" s="101"/>
      <c r="B70" s="203" t="s">
        <v>124</v>
      </c>
      <c r="C70" s="204"/>
      <c r="D70" s="205"/>
      <c r="E70" s="206"/>
      <c r="F70" s="206"/>
      <c r="G70" s="206"/>
      <c r="H70" s="206"/>
      <c r="I70" s="206"/>
      <c r="J70" s="206"/>
      <c r="K70" s="207"/>
      <c r="L70" s="79">
        <f>SUM(L68:L69)</f>
        <v>23</v>
      </c>
      <c r="M70" s="79">
        <f>SUM(M68:M69)</f>
        <v>2391539</v>
      </c>
      <c r="N70" s="79">
        <f>SUM(N68:N69)</f>
        <v>3467808.5</v>
      </c>
    </row>
    <row r="71" spans="1:23" ht="15" customHeight="1">
      <c r="A71" s="101"/>
      <c r="B71" s="190" t="s">
        <v>114</v>
      </c>
      <c r="C71" s="191"/>
      <c r="D71" s="191"/>
      <c r="E71" s="191"/>
      <c r="F71" s="191"/>
      <c r="G71" s="191"/>
      <c r="H71" s="191"/>
      <c r="I71" s="191"/>
      <c r="J71" s="191"/>
      <c r="K71" s="191"/>
      <c r="L71" s="191"/>
      <c r="M71" s="191"/>
      <c r="N71" s="192"/>
    </row>
    <row r="72" spans="1:23" ht="15" customHeight="1">
      <c r="A72" s="101"/>
      <c r="B72" s="76" t="s">
        <v>179</v>
      </c>
      <c r="C72" s="73" t="s">
        <v>180</v>
      </c>
      <c r="D72" s="120">
        <v>1.2</v>
      </c>
      <c r="E72" s="122">
        <v>1.2</v>
      </c>
      <c r="F72" s="122">
        <v>1.2</v>
      </c>
      <c r="G72" s="122">
        <v>1.2</v>
      </c>
      <c r="H72" s="122">
        <v>1.21</v>
      </c>
      <c r="I72" s="122">
        <v>1.2</v>
      </c>
      <c r="J72" s="122">
        <v>1.2</v>
      </c>
      <c r="K72" s="124">
        <v>0</v>
      </c>
      <c r="L72" s="135">
        <v>3</v>
      </c>
      <c r="M72" s="121">
        <v>80000</v>
      </c>
      <c r="N72" s="121">
        <v>96000</v>
      </c>
    </row>
    <row r="73" spans="1:23" ht="15" customHeight="1">
      <c r="A73" s="101"/>
      <c r="B73" s="76" t="s">
        <v>177</v>
      </c>
      <c r="C73" s="73" t="s">
        <v>178</v>
      </c>
      <c r="D73" s="120">
        <v>0.46</v>
      </c>
      <c r="E73" s="122">
        <v>0.46</v>
      </c>
      <c r="F73" s="122">
        <v>0.46</v>
      </c>
      <c r="G73" s="122">
        <v>0.46</v>
      </c>
      <c r="H73" s="122">
        <v>0.46</v>
      </c>
      <c r="I73" s="122">
        <v>0.46</v>
      </c>
      <c r="J73" s="122">
        <v>0.46</v>
      </c>
      <c r="K73" s="124">
        <v>0</v>
      </c>
      <c r="L73" s="135">
        <v>2</v>
      </c>
      <c r="M73" s="121">
        <v>299982</v>
      </c>
      <c r="N73" s="121">
        <v>137991.72</v>
      </c>
    </row>
    <row r="74" spans="1:23" ht="15" customHeight="1">
      <c r="A74" s="101"/>
      <c r="B74" s="76" t="s">
        <v>118</v>
      </c>
      <c r="C74" s="73" t="s">
        <v>93</v>
      </c>
      <c r="D74" s="120">
        <v>1.9</v>
      </c>
      <c r="E74" s="122">
        <v>1.9</v>
      </c>
      <c r="F74" s="122">
        <v>1.9</v>
      </c>
      <c r="G74" s="122">
        <v>1.9</v>
      </c>
      <c r="H74" s="122">
        <v>1.9</v>
      </c>
      <c r="I74" s="122">
        <v>1.9</v>
      </c>
      <c r="J74" s="122">
        <v>1.9</v>
      </c>
      <c r="K74" s="124">
        <v>0</v>
      </c>
      <c r="L74" s="128">
        <v>3</v>
      </c>
      <c r="M74" s="121">
        <v>65396</v>
      </c>
      <c r="N74" s="121">
        <v>124252.4</v>
      </c>
    </row>
    <row r="75" spans="1:23" ht="15" customHeight="1">
      <c r="A75" s="101"/>
      <c r="B75" s="76" t="s">
        <v>38</v>
      </c>
      <c r="C75" s="73" t="s">
        <v>39</v>
      </c>
      <c r="D75" s="120">
        <v>1.17</v>
      </c>
      <c r="E75" s="122">
        <v>1.19</v>
      </c>
      <c r="F75" s="122">
        <v>1.17</v>
      </c>
      <c r="G75" s="122">
        <v>1.18</v>
      </c>
      <c r="H75" s="122">
        <v>1.1599999999999999</v>
      </c>
      <c r="I75" s="122">
        <v>1.18</v>
      </c>
      <c r="J75" s="122">
        <v>1.17</v>
      </c>
      <c r="K75" s="124">
        <v>0.85</v>
      </c>
      <c r="L75" s="125">
        <v>12</v>
      </c>
      <c r="M75" s="121">
        <v>8165271</v>
      </c>
      <c r="N75" s="121">
        <v>9653869.3499999996</v>
      </c>
    </row>
    <row r="76" spans="1:23" ht="15" customHeight="1">
      <c r="A76" s="101"/>
      <c r="B76" s="176" t="s">
        <v>125</v>
      </c>
      <c r="C76" s="193"/>
      <c r="D76" s="194"/>
      <c r="E76" s="195"/>
      <c r="F76" s="195"/>
      <c r="G76" s="195"/>
      <c r="H76" s="195"/>
      <c r="I76" s="195"/>
      <c r="J76" s="195"/>
      <c r="K76" s="196"/>
      <c r="L76" s="79">
        <f>SUM(L72:L75)</f>
        <v>20</v>
      </c>
      <c r="M76" s="79">
        <f>SUM(M72:M75)</f>
        <v>8610649</v>
      </c>
      <c r="N76" s="79">
        <f>SUM(N72:N75)</f>
        <v>10012113.469999999</v>
      </c>
    </row>
    <row r="77" spans="1:23" ht="15" customHeight="1">
      <c r="A77" s="101"/>
      <c r="B77" s="208" t="s">
        <v>31</v>
      </c>
      <c r="C77" s="209"/>
      <c r="D77" s="209"/>
      <c r="E77" s="209"/>
      <c r="F77" s="209"/>
      <c r="G77" s="209"/>
      <c r="H77" s="209"/>
      <c r="I77" s="209"/>
      <c r="J77" s="209"/>
      <c r="K77" s="209"/>
      <c r="L77" s="209"/>
      <c r="M77" s="209"/>
      <c r="N77" s="210"/>
    </row>
    <row r="78" spans="1:23" ht="15" customHeight="1">
      <c r="A78" s="101"/>
      <c r="B78" s="76" t="s">
        <v>239</v>
      </c>
      <c r="C78" s="73" t="s">
        <v>183</v>
      </c>
      <c r="D78" s="120">
        <v>22</v>
      </c>
      <c r="E78" s="120">
        <v>22</v>
      </c>
      <c r="F78" s="120">
        <v>21</v>
      </c>
      <c r="G78" s="120">
        <v>21.82</v>
      </c>
      <c r="H78" s="81">
        <v>21.97</v>
      </c>
      <c r="I78" s="120">
        <v>21</v>
      </c>
      <c r="J78" s="120">
        <v>21</v>
      </c>
      <c r="K78" s="80">
        <v>0</v>
      </c>
      <c r="L78" s="135">
        <v>3</v>
      </c>
      <c r="M78" s="105">
        <v>27259</v>
      </c>
      <c r="N78" s="105">
        <v>594698</v>
      </c>
    </row>
    <row r="79" spans="1:23" ht="12.6" customHeight="1">
      <c r="A79" s="101"/>
      <c r="B79" s="216" t="s">
        <v>129</v>
      </c>
      <c r="C79" s="217"/>
      <c r="D79" s="218"/>
      <c r="E79" s="219"/>
      <c r="F79" s="219"/>
      <c r="G79" s="219"/>
      <c r="H79" s="219"/>
      <c r="I79" s="219"/>
      <c r="J79" s="219"/>
      <c r="K79" s="220"/>
      <c r="L79" s="79">
        <f>SUM(L78)</f>
        <v>3</v>
      </c>
      <c r="M79" s="79">
        <f>SUM(M78)</f>
        <v>27259</v>
      </c>
      <c r="N79" s="79">
        <f>SUM(N78)</f>
        <v>594698</v>
      </c>
    </row>
    <row r="80" spans="1:23" s="69" customFormat="1" ht="18.75" customHeight="1">
      <c r="B80" s="99" t="s">
        <v>89</v>
      </c>
      <c r="C80" s="187"/>
      <c r="D80" s="188"/>
      <c r="E80" s="188"/>
      <c r="F80" s="188"/>
      <c r="G80" s="188"/>
      <c r="H80" s="188"/>
      <c r="I80" s="188"/>
      <c r="J80" s="188"/>
      <c r="K80" s="189"/>
      <c r="L80" s="100">
        <f>L79+L76+L70+L66</f>
        <v>51</v>
      </c>
      <c r="M80" s="100">
        <f t="shared" ref="M80:N80" si="2">M79+M76+M70+M66</f>
        <v>16658106</v>
      </c>
      <c r="N80" s="100">
        <f t="shared" si="2"/>
        <v>15306945.939999999</v>
      </c>
      <c r="O80" s="101"/>
      <c r="P80" s="101"/>
      <c r="Q80" s="101"/>
      <c r="R80" s="101"/>
      <c r="S80" s="101"/>
      <c r="T80" s="101"/>
      <c r="U80" s="101"/>
      <c r="V80" s="101"/>
      <c r="W80" s="101"/>
    </row>
    <row r="81" spans="1:23" s="69" customFormat="1" ht="18.75" customHeight="1">
      <c r="B81" s="99" t="s">
        <v>40</v>
      </c>
      <c r="C81" s="187"/>
      <c r="D81" s="188"/>
      <c r="E81" s="188"/>
      <c r="F81" s="188"/>
      <c r="G81" s="188"/>
      <c r="H81" s="188"/>
      <c r="I81" s="188"/>
      <c r="J81" s="188"/>
      <c r="K81" s="189"/>
      <c r="L81" s="100">
        <f>L80+L60+L50</f>
        <v>896</v>
      </c>
      <c r="M81" s="100">
        <f t="shared" ref="M81:N81" si="3">M80+M60+M50</f>
        <v>849210154</v>
      </c>
      <c r="N81" s="100">
        <f t="shared" si="3"/>
        <v>1136404713.01</v>
      </c>
      <c r="O81" s="101"/>
      <c r="P81" s="101"/>
      <c r="Q81" s="101"/>
      <c r="R81" s="101"/>
      <c r="S81" s="101"/>
      <c r="T81" s="101"/>
      <c r="U81" s="101"/>
      <c r="V81" s="101"/>
      <c r="W81" s="101"/>
    </row>
    <row r="82" spans="1:23" ht="12.95" customHeight="1">
      <c r="A82" s="101"/>
      <c r="N82" s="115"/>
    </row>
    <row r="83" spans="1:23" s="69" customFormat="1" ht="18.75" customHeight="1">
      <c r="B83" s="101"/>
      <c r="C83" s="112"/>
      <c r="D83" s="101"/>
      <c r="E83" s="101"/>
      <c r="F83" s="101"/>
      <c r="G83" s="101"/>
      <c r="H83" s="101"/>
      <c r="I83" s="101"/>
      <c r="J83" s="113"/>
      <c r="K83" s="114"/>
      <c r="L83" s="115"/>
      <c r="M83" s="115"/>
      <c r="N83" s="116"/>
      <c r="O83" s="101"/>
      <c r="P83" s="101"/>
      <c r="Q83" s="101"/>
      <c r="R83" s="101"/>
      <c r="S83" s="101"/>
      <c r="T83" s="101"/>
      <c r="U83" s="101"/>
      <c r="V83" s="101"/>
      <c r="W83" s="101"/>
    </row>
    <row r="84" spans="1:23" s="69" customFormat="1" ht="18.75" customHeight="1">
      <c r="B84" s="101"/>
      <c r="C84" s="112"/>
      <c r="D84" s="101"/>
      <c r="E84" s="101"/>
      <c r="F84" s="101"/>
      <c r="G84" s="101"/>
      <c r="H84" s="101"/>
      <c r="I84" s="101"/>
      <c r="J84" s="113"/>
      <c r="K84" s="114"/>
      <c r="L84" s="115"/>
      <c r="M84" s="115"/>
      <c r="N84" s="116"/>
      <c r="O84" s="101"/>
      <c r="P84" s="101"/>
      <c r="Q84" s="101"/>
      <c r="R84" s="101"/>
      <c r="S84" s="101"/>
      <c r="T84" s="101"/>
      <c r="U84" s="101"/>
      <c r="V84" s="101"/>
      <c r="W84" s="101"/>
    </row>
    <row r="85" spans="1:23" ht="12.95" customHeight="1">
      <c r="A85" s="101"/>
    </row>
  </sheetData>
  <mergeCells count="46">
    <mergeCell ref="B53:N53"/>
    <mergeCell ref="B56:C56"/>
    <mergeCell ref="D56:K56"/>
    <mergeCell ref="C60:K60"/>
    <mergeCell ref="B59:C59"/>
    <mergeCell ref="D59:K59"/>
    <mergeCell ref="B57:N57"/>
    <mergeCell ref="B41:N41"/>
    <mergeCell ref="B45:C45"/>
    <mergeCell ref="D45:K45"/>
    <mergeCell ref="C50:K50"/>
    <mergeCell ref="B51:N51"/>
    <mergeCell ref="B46:N46"/>
    <mergeCell ref="B49:C49"/>
    <mergeCell ref="D49:K49"/>
    <mergeCell ref="B1:N1"/>
    <mergeCell ref="B3:N3"/>
    <mergeCell ref="B18:C18"/>
    <mergeCell ref="D18:K18"/>
    <mergeCell ref="B19:N19"/>
    <mergeCell ref="B31:N31"/>
    <mergeCell ref="D40:K40"/>
    <mergeCell ref="B40:C40"/>
    <mergeCell ref="B22:C22"/>
    <mergeCell ref="D22:K22"/>
    <mergeCell ref="B26:N26"/>
    <mergeCell ref="B30:C30"/>
    <mergeCell ref="D30:K30"/>
    <mergeCell ref="B23:N23"/>
    <mergeCell ref="B25:C25"/>
    <mergeCell ref="D25:K25"/>
    <mergeCell ref="C81:K81"/>
    <mergeCell ref="B71:N71"/>
    <mergeCell ref="B76:C76"/>
    <mergeCell ref="D76:K76"/>
    <mergeCell ref="B61:N61"/>
    <mergeCell ref="C80:K80"/>
    <mergeCell ref="B67:N67"/>
    <mergeCell ref="B70:C70"/>
    <mergeCell ref="D70:K70"/>
    <mergeCell ref="B63:N63"/>
    <mergeCell ref="D66:K66"/>
    <mergeCell ref="B66:C66"/>
    <mergeCell ref="B77:N77"/>
    <mergeCell ref="B79:C79"/>
    <mergeCell ref="D79:K79"/>
  </mergeCells>
  <pageMargins left="0.25" right="0.25" top="0.75" bottom="0.25" header="0.3" footer="0.3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62"/>
  <sheetViews>
    <sheetView topLeftCell="A43" zoomScale="140" zoomScaleNormal="140" workbookViewId="0">
      <selection activeCell="D42" sqref="D42:D44"/>
    </sheetView>
  </sheetViews>
  <sheetFormatPr defaultColWidth="9" defaultRowHeight="15.75"/>
  <cols>
    <col min="1" max="1" width="36.5703125" style="69" customWidth="1"/>
    <col min="2" max="2" width="14.140625" style="69" customWidth="1"/>
    <col min="3" max="3" width="23.42578125" style="69" customWidth="1"/>
    <col min="4" max="4" width="19.28515625" style="69" customWidth="1"/>
    <col min="5" max="16384" width="9" style="69"/>
  </cols>
  <sheetData>
    <row r="1" spans="1:4" ht="20.25" customHeight="1">
      <c r="A1" s="182" t="s">
        <v>305</v>
      </c>
      <c r="B1" s="182"/>
      <c r="C1" s="182"/>
      <c r="D1" s="182"/>
    </row>
    <row r="2" spans="1:4" ht="24.75" customHeight="1">
      <c r="A2" s="70" t="s">
        <v>41</v>
      </c>
      <c r="B2" s="70" t="s">
        <v>20</v>
      </c>
      <c r="C2" s="70" t="s">
        <v>132</v>
      </c>
      <c r="D2" s="70" t="s">
        <v>19</v>
      </c>
    </row>
    <row r="3" spans="1:4" ht="11.45" customHeight="1">
      <c r="A3" s="230" t="s">
        <v>29</v>
      </c>
      <c r="B3" s="231"/>
      <c r="C3" s="231"/>
      <c r="D3" s="232"/>
    </row>
    <row r="4" spans="1:4" ht="11.45" customHeight="1">
      <c r="A4" s="76" t="s">
        <v>139</v>
      </c>
      <c r="B4" s="73" t="s">
        <v>140</v>
      </c>
      <c r="C4" s="75">
        <v>0.41</v>
      </c>
      <c r="D4" s="75">
        <v>0.41</v>
      </c>
    </row>
    <row r="5" spans="1:4" ht="11.45" customHeight="1">
      <c r="A5" s="76" t="s">
        <v>175</v>
      </c>
      <c r="B5" s="73" t="s">
        <v>176</v>
      </c>
      <c r="C5" s="75">
        <v>0.05</v>
      </c>
      <c r="D5" s="75">
        <v>0.05</v>
      </c>
    </row>
    <row r="6" spans="1:4" ht="11.45" customHeight="1">
      <c r="A6" s="76" t="s">
        <v>133</v>
      </c>
      <c r="B6" s="73" t="s">
        <v>134</v>
      </c>
      <c r="C6" s="75">
        <v>2.2000000000000002</v>
      </c>
      <c r="D6" s="75">
        <v>2.2000000000000002</v>
      </c>
    </row>
    <row r="7" spans="1:4" ht="11.45" customHeight="1">
      <c r="A7" s="230" t="s">
        <v>141</v>
      </c>
      <c r="B7" s="231" t="s">
        <v>141</v>
      </c>
      <c r="C7" s="231"/>
      <c r="D7" s="232"/>
    </row>
    <row r="8" spans="1:4" ht="11.45" customHeight="1">
      <c r="A8" s="76" t="s">
        <v>311</v>
      </c>
      <c r="B8" s="73" t="s">
        <v>312</v>
      </c>
      <c r="C8" s="122">
        <v>0.68</v>
      </c>
      <c r="D8" s="75">
        <v>0.68</v>
      </c>
    </row>
    <row r="9" spans="1:4" ht="11.45" customHeight="1">
      <c r="A9" s="76" t="s">
        <v>236</v>
      </c>
      <c r="B9" s="73" t="s">
        <v>235</v>
      </c>
      <c r="C9" s="122">
        <v>0.61</v>
      </c>
      <c r="D9" s="75">
        <v>0.61</v>
      </c>
    </row>
    <row r="10" spans="1:4" ht="11.45" customHeight="1">
      <c r="A10" s="230" t="s">
        <v>113</v>
      </c>
      <c r="B10" s="231"/>
      <c r="C10" s="231"/>
      <c r="D10" s="232"/>
    </row>
    <row r="11" spans="1:4" ht="11.45" customHeight="1">
      <c r="A11" s="76" t="s">
        <v>243</v>
      </c>
      <c r="B11" s="73" t="s">
        <v>242</v>
      </c>
      <c r="C11" s="81">
        <v>0.91</v>
      </c>
      <c r="D11" s="129">
        <v>0.91</v>
      </c>
    </row>
    <row r="12" spans="1:4" ht="11.45" customHeight="1">
      <c r="A12" s="76" t="s">
        <v>143</v>
      </c>
      <c r="B12" s="73" t="s">
        <v>142</v>
      </c>
      <c r="C12" s="81">
        <v>7.98</v>
      </c>
      <c r="D12" s="81">
        <v>7.98</v>
      </c>
    </row>
    <row r="13" spans="1:4" ht="11.45" customHeight="1">
      <c r="A13" s="76" t="s">
        <v>131</v>
      </c>
      <c r="B13" s="73" t="s">
        <v>130</v>
      </c>
      <c r="C13" s="81">
        <v>0.75</v>
      </c>
      <c r="D13" s="81">
        <v>0.75</v>
      </c>
    </row>
    <row r="14" spans="1:4" ht="11.45" customHeight="1">
      <c r="A14" s="230" t="s">
        <v>114</v>
      </c>
      <c r="B14" s="233"/>
      <c r="C14" s="233"/>
      <c r="D14" s="234"/>
    </row>
    <row r="15" spans="1:4" ht="11.45" customHeight="1">
      <c r="A15" s="76" t="s">
        <v>144</v>
      </c>
      <c r="B15" s="73" t="s">
        <v>145</v>
      </c>
      <c r="C15" s="81">
        <v>4.5</v>
      </c>
      <c r="D15" s="129">
        <v>4.5</v>
      </c>
    </row>
    <row r="16" spans="1:4" ht="11.45" customHeight="1">
      <c r="A16" s="76" t="s">
        <v>281</v>
      </c>
      <c r="B16" s="73" t="s">
        <v>282</v>
      </c>
      <c r="C16" s="122">
        <v>18</v>
      </c>
      <c r="D16" s="129">
        <v>18</v>
      </c>
    </row>
    <row r="17" spans="1:4" ht="11.45" customHeight="1">
      <c r="A17" s="230" t="s">
        <v>31</v>
      </c>
      <c r="B17" s="231"/>
      <c r="C17" s="231"/>
      <c r="D17" s="232"/>
    </row>
    <row r="18" spans="1:4" ht="11.45" customHeight="1">
      <c r="A18" s="76" t="s">
        <v>150</v>
      </c>
      <c r="B18" s="73" t="s">
        <v>151</v>
      </c>
      <c r="C18" s="120">
        <v>23</v>
      </c>
      <c r="D18" s="81">
        <v>23</v>
      </c>
    </row>
    <row r="19" spans="1:4" ht="11.45" customHeight="1">
      <c r="A19" s="76" t="s">
        <v>219</v>
      </c>
      <c r="B19" s="73" t="s">
        <v>220</v>
      </c>
      <c r="C19" s="120">
        <v>7.15</v>
      </c>
      <c r="D19" s="81">
        <v>7.15</v>
      </c>
    </row>
    <row r="20" spans="1:4" ht="11.45" customHeight="1">
      <c r="A20" s="76" t="s">
        <v>201</v>
      </c>
      <c r="B20" s="73" t="s">
        <v>200</v>
      </c>
      <c r="C20" s="120">
        <v>36</v>
      </c>
      <c r="D20" s="120"/>
    </row>
    <row r="21" spans="1:4" ht="11.45" customHeight="1">
      <c r="A21" s="224" t="s">
        <v>116</v>
      </c>
      <c r="B21" s="225"/>
      <c r="C21" s="225"/>
      <c r="D21" s="226"/>
    </row>
    <row r="22" spans="1:4" ht="11.45" customHeight="1">
      <c r="A22" s="76" t="s">
        <v>152</v>
      </c>
      <c r="B22" s="73" t="s">
        <v>153</v>
      </c>
      <c r="C22" s="122">
        <v>2.31</v>
      </c>
      <c r="D22" s="122">
        <v>2.31</v>
      </c>
    </row>
    <row r="23" spans="1:4" ht="11.45" customHeight="1">
      <c r="A23" s="76" t="s">
        <v>189</v>
      </c>
      <c r="B23" s="73" t="s">
        <v>188</v>
      </c>
      <c r="C23" s="120">
        <v>13.5</v>
      </c>
      <c r="D23" s="122">
        <v>13.5</v>
      </c>
    </row>
    <row r="24" spans="1:4" ht="11.45" customHeight="1">
      <c r="A24" s="76" t="s">
        <v>191</v>
      </c>
      <c r="B24" s="73" t="s">
        <v>190</v>
      </c>
      <c r="C24" s="81">
        <v>7.5</v>
      </c>
      <c r="D24" s="122">
        <v>7.5</v>
      </c>
    </row>
    <row r="25" spans="1:4" ht="12.95" customHeight="1">
      <c r="A25" s="227"/>
      <c r="B25" s="228"/>
      <c r="C25" s="228"/>
      <c r="D25" s="229"/>
    </row>
    <row r="26" spans="1:4" ht="21" customHeight="1">
      <c r="A26" s="70" t="s">
        <v>41</v>
      </c>
      <c r="B26" s="70" t="s">
        <v>20</v>
      </c>
      <c r="C26" s="70" t="s">
        <v>132</v>
      </c>
      <c r="D26" s="70" t="s">
        <v>19</v>
      </c>
    </row>
    <row r="27" spans="1:4" ht="12.6" customHeight="1">
      <c r="A27" s="224" t="s">
        <v>29</v>
      </c>
      <c r="B27" s="225"/>
      <c r="C27" s="225"/>
      <c r="D27" s="226"/>
    </row>
    <row r="28" spans="1:4" ht="12.6" customHeight="1">
      <c r="A28" s="76" t="s">
        <v>283</v>
      </c>
      <c r="B28" s="73" t="s">
        <v>284</v>
      </c>
      <c r="C28" s="81">
        <v>0.09</v>
      </c>
      <c r="D28" s="81">
        <v>0.08</v>
      </c>
    </row>
    <row r="29" spans="1:4" ht="12.6" customHeight="1">
      <c r="A29" s="76" t="s">
        <v>245</v>
      </c>
      <c r="B29" s="96" t="s">
        <v>244</v>
      </c>
      <c r="C29" s="95">
        <v>1</v>
      </c>
      <c r="D29" s="81">
        <v>1</v>
      </c>
    </row>
    <row r="30" spans="1:4" ht="12.6" customHeight="1">
      <c r="A30" s="76" t="s">
        <v>207</v>
      </c>
      <c r="B30" s="73" t="s">
        <v>206</v>
      </c>
      <c r="C30" s="95">
        <v>1</v>
      </c>
      <c r="D30" s="95">
        <v>1</v>
      </c>
    </row>
    <row r="31" spans="1:4" ht="12.6" customHeight="1">
      <c r="A31" s="76" t="s">
        <v>154</v>
      </c>
      <c r="B31" s="73" t="s">
        <v>155</v>
      </c>
      <c r="C31" s="97">
        <v>1</v>
      </c>
      <c r="D31" s="97">
        <v>1</v>
      </c>
    </row>
    <row r="32" spans="1:4" ht="12.6" customHeight="1">
      <c r="A32" s="76" t="s">
        <v>156</v>
      </c>
      <c r="B32" s="73" t="s">
        <v>157</v>
      </c>
      <c r="C32" s="97">
        <v>1</v>
      </c>
      <c r="D32" s="97">
        <v>1</v>
      </c>
    </row>
    <row r="33" spans="1:4" ht="12.6" customHeight="1">
      <c r="A33" s="76" t="s">
        <v>158</v>
      </c>
      <c r="B33" s="73" t="s">
        <v>159</v>
      </c>
      <c r="C33" s="97">
        <v>0.94</v>
      </c>
      <c r="D33" s="97">
        <v>0.94</v>
      </c>
    </row>
    <row r="34" spans="1:4" ht="12.6" customHeight="1">
      <c r="A34" s="76" t="s">
        <v>160</v>
      </c>
      <c r="B34" s="73" t="s">
        <v>161</v>
      </c>
      <c r="C34" s="97">
        <v>1</v>
      </c>
      <c r="D34" s="97">
        <v>1</v>
      </c>
    </row>
    <row r="35" spans="1:4" ht="12.6" customHeight="1">
      <c r="A35" s="76" t="s">
        <v>162</v>
      </c>
      <c r="B35" s="73" t="s">
        <v>163</v>
      </c>
      <c r="C35" s="97">
        <v>0.24</v>
      </c>
      <c r="D35" s="97">
        <v>0.24</v>
      </c>
    </row>
    <row r="36" spans="1:4" ht="12.6" customHeight="1">
      <c r="A36" s="76" t="s">
        <v>164</v>
      </c>
      <c r="B36" s="73" t="s">
        <v>165</v>
      </c>
      <c r="C36" s="97">
        <v>1</v>
      </c>
      <c r="D36" s="97">
        <v>1</v>
      </c>
    </row>
    <row r="37" spans="1:4" ht="12.6" customHeight="1">
      <c r="A37" s="76" t="s">
        <v>166</v>
      </c>
      <c r="B37" s="73" t="s">
        <v>167</v>
      </c>
      <c r="C37" s="97">
        <v>0.75</v>
      </c>
      <c r="D37" s="97">
        <v>0.75</v>
      </c>
    </row>
    <row r="38" spans="1:4" ht="12.6" customHeight="1">
      <c r="A38" s="76" t="s">
        <v>225</v>
      </c>
      <c r="B38" s="73" t="s">
        <v>226</v>
      </c>
      <c r="C38" s="97">
        <v>1</v>
      </c>
      <c r="D38" s="97">
        <v>1</v>
      </c>
    </row>
    <row r="39" spans="1:4" ht="12.6" customHeight="1">
      <c r="A39" s="76" t="s">
        <v>260</v>
      </c>
      <c r="B39" s="96" t="s">
        <v>261</v>
      </c>
      <c r="C39" s="95">
        <v>1</v>
      </c>
      <c r="D39" s="92">
        <v>1</v>
      </c>
    </row>
    <row r="40" spans="1:4" ht="12.6" customHeight="1">
      <c r="A40" s="76" t="s">
        <v>168</v>
      </c>
      <c r="B40" s="73" t="s">
        <v>169</v>
      </c>
      <c r="C40" s="120">
        <v>0.3</v>
      </c>
      <c r="D40" s="129">
        <v>0.3</v>
      </c>
    </row>
    <row r="41" spans="1:4" ht="12.6" customHeight="1">
      <c r="A41" s="224" t="s">
        <v>114</v>
      </c>
      <c r="B41" s="225"/>
      <c r="C41" s="225"/>
      <c r="D41" s="226"/>
    </row>
    <row r="42" spans="1:4" ht="12.6" customHeight="1">
      <c r="A42" s="76" t="s">
        <v>122</v>
      </c>
      <c r="B42" s="73" t="s">
        <v>37</v>
      </c>
      <c r="C42" s="81">
        <v>1.1000000000000001</v>
      </c>
      <c r="D42" s="81">
        <v>1.1000000000000001</v>
      </c>
    </row>
    <row r="43" spans="1:4" ht="12.6" customHeight="1">
      <c r="A43" s="76" t="s">
        <v>170</v>
      </c>
      <c r="B43" s="73" t="s">
        <v>171</v>
      </c>
      <c r="C43" s="81">
        <v>2.9</v>
      </c>
      <c r="D43" s="81">
        <v>2.9</v>
      </c>
    </row>
    <row r="44" spans="1:4" ht="12.6" customHeight="1">
      <c r="A44" s="93" t="s">
        <v>277</v>
      </c>
      <c r="B44" s="94" t="s">
        <v>278</v>
      </c>
      <c r="C44" s="95">
        <v>100</v>
      </c>
      <c r="D44" s="81">
        <v>100</v>
      </c>
    </row>
    <row r="45" spans="1:4" ht="12.6" customHeight="1">
      <c r="A45" s="224" t="s">
        <v>113</v>
      </c>
      <c r="B45" s="225"/>
      <c r="C45" s="225"/>
      <c r="D45" s="226"/>
    </row>
    <row r="46" spans="1:4" ht="12.6" customHeight="1">
      <c r="A46" s="76" t="s">
        <v>33</v>
      </c>
      <c r="B46" s="96" t="s">
        <v>34</v>
      </c>
      <c r="C46" s="81">
        <v>1.9</v>
      </c>
      <c r="D46" s="81">
        <v>1.9</v>
      </c>
    </row>
    <row r="47" spans="1:4" ht="12.6" customHeight="1">
      <c r="A47" s="76" t="s">
        <v>250</v>
      </c>
      <c r="B47" s="73" t="s">
        <v>251</v>
      </c>
      <c r="C47" s="81">
        <v>1</v>
      </c>
      <c r="D47" s="81">
        <v>1</v>
      </c>
    </row>
    <row r="48" spans="1:4" ht="12.6" customHeight="1">
      <c r="A48" s="224" t="s">
        <v>31</v>
      </c>
      <c r="B48" s="225"/>
      <c r="C48" s="225"/>
      <c r="D48" s="226"/>
    </row>
    <row r="49" spans="1:4" ht="12.6" customHeight="1">
      <c r="A49" s="76" t="s">
        <v>264</v>
      </c>
      <c r="B49" s="73" t="s">
        <v>265</v>
      </c>
      <c r="C49" s="81">
        <v>34</v>
      </c>
      <c r="D49" s="81">
        <v>34</v>
      </c>
    </row>
    <row r="50" spans="1:4" ht="12.6" customHeight="1">
      <c r="A50" s="224" t="s">
        <v>116</v>
      </c>
      <c r="B50" s="225"/>
      <c r="C50" s="225"/>
      <c r="D50" s="226"/>
    </row>
    <row r="51" spans="1:4" ht="12.6" customHeight="1">
      <c r="A51" s="76" t="s">
        <v>172</v>
      </c>
      <c r="B51" s="73" t="s">
        <v>173</v>
      </c>
      <c r="C51" s="74" t="s">
        <v>174</v>
      </c>
      <c r="D51" s="75" t="s">
        <v>174</v>
      </c>
    </row>
    <row r="52" spans="1:4" ht="12.95" customHeight="1">
      <c r="A52" s="227"/>
      <c r="B52" s="228"/>
      <c r="C52" s="228"/>
      <c r="D52" s="229"/>
    </row>
    <row r="53" spans="1:4" ht="19.5" customHeight="1">
      <c r="A53" s="70" t="s">
        <v>41</v>
      </c>
      <c r="B53" s="70" t="s">
        <v>20</v>
      </c>
      <c r="C53" s="70" t="s">
        <v>132</v>
      </c>
      <c r="D53" s="70" t="s">
        <v>19</v>
      </c>
    </row>
    <row r="54" spans="1:4" ht="12.6" customHeight="1">
      <c r="A54" s="224" t="s">
        <v>29</v>
      </c>
      <c r="B54" s="225"/>
      <c r="C54" s="225"/>
      <c r="D54" s="226"/>
    </row>
    <row r="55" spans="1:4" ht="12.6" customHeight="1">
      <c r="A55" s="76" t="s">
        <v>291</v>
      </c>
      <c r="B55" s="73" t="s">
        <v>292</v>
      </c>
      <c r="C55" s="81">
        <v>1</v>
      </c>
      <c r="D55" s="81">
        <v>1</v>
      </c>
    </row>
    <row r="56" spans="1:4" ht="12.6" customHeight="1">
      <c r="A56" s="224" t="s">
        <v>114</v>
      </c>
      <c r="B56" s="225"/>
      <c r="C56" s="225"/>
      <c r="D56" s="226"/>
    </row>
    <row r="57" spans="1:4" ht="12.6" customHeight="1">
      <c r="A57" s="76" t="s">
        <v>293</v>
      </c>
      <c r="B57" s="73" t="s">
        <v>294</v>
      </c>
      <c r="C57" s="120">
        <v>2.27</v>
      </c>
      <c r="D57" s="122">
        <v>2.27</v>
      </c>
    </row>
    <row r="58" spans="1:4" ht="12.6" customHeight="1">
      <c r="A58" s="224" t="s">
        <v>31</v>
      </c>
      <c r="B58" s="225"/>
      <c r="C58" s="225"/>
      <c r="D58" s="226"/>
    </row>
    <row r="59" spans="1:4" ht="12.6" customHeight="1">
      <c r="A59" s="76" t="s">
        <v>295</v>
      </c>
      <c r="B59" s="73" t="s">
        <v>296</v>
      </c>
      <c r="C59" s="120">
        <v>11</v>
      </c>
      <c r="D59" s="129">
        <v>11</v>
      </c>
    </row>
    <row r="60" spans="1:4" ht="12.6" customHeight="1">
      <c r="A60" s="224" t="s">
        <v>116</v>
      </c>
      <c r="B60" s="225"/>
      <c r="C60" s="225"/>
      <c r="D60" s="226"/>
    </row>
    <row r="61" spans="1:4" ht="12.6" customHeight="1">
      <c r="A61" s="76" t="s">
        <v>119</v>
      </c>
      <c r="B61" s="73" t="s">
        <v>43</v>
      </c>
      <c r="C61" s="81">
        <v>0.39</v>
      </c>
      <c r="D61" s="81">
        <v>0.39</v>
      </c>
    </row>
    <row r="62" spans="1:4" ht="12.6" customHeight="1"/>
  </sheetData>
  <mergeCells count="18">
    <mergeCell ref="A48:D48"/>
    <mergeCell ref="A41:D41"/>
    <mergeCell ref="A27:D27"/>
    <mergeCell ref="A21:D21"/>
    <mergeCell ref="A25:D25"/>
    <mergeCell ref="A45:D45"/>
    <mergeCell ref="A1:D1"/>
    <mergeCell ref="A3:D3"/>
    <mergeCell ref="A10:D10"/>
    <mergeCell ref="A17:D17"/>
    <mergeCell ref="A14:D14"/>
    <mergeCell ref="A7:D7"/>
    <mergeCell ref="A60:D60"/>
    <mergeCell ref="A54:D54"/>
    <mergeCell ref="A50:D50"/>
    <mergeCell ref="A56:D56"/>
    <mergeCell ref="A58:D58"/>
    <mergeCell ref="A52:D52"/>
  </mergeCells>
  <pageMargins left="0.23622047244094499" right="0.23622047244094499" top="0.74803040244969399" bottom="1.25" header="0.31496062992126" footer="0.31496062992126"/>
  <pageSetup paperSize="9" scale="10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21"/>
  <sheetViews>
    <sheetView workbookViewId="0">
      <selection activeCell="D26" sqref="D26"/>
    </sheetView>
  </sheetViews>
  <sheetFormatPr defaultColWidth="9.140625" defaultRowHeight="16.5" customHeight="1"/>
  <cols>
    <col min="1" max="1" width="1.7109375" style="19" customWidth="1"/>
    <col min="2" max="2" width="27.42578125" style="13" customWidth="1"/>
    <col min="3" max="3" width="8.42578125" style="13" customWidth="1"/>
    <col min="4" max="4" width="11.85546875" style="13" customWidth="1"/>
    <col min="5" max="5" width="10.28515625" style="13" customWidth="1"/>
    <col min="6" max="6" width="9.85546875" style="13" customWidth="1"/>
    <col min="7" max="7" width="7.28515625" style="14" customWidth="1"/>
    <col min="8" max="8" width="17.42578125" style="15" customWidth="1"/>
    <col min="9" max="9" width="23.5703125" style="15" customWidth="1"/>
    <col min="10" max="16384" width="9.140625" style="6"/>
  </cols>
  <sheetData>
    <row r="1" spans="2:9" ht="22.5">
      <c r="B1" s="238" t="s">
        <v>0</v>
      </c>
      <c r="C1" s="239"/>
      <c r="D1" s="240"/>
      <c r="E1" s="11"/>
      <c r="F1" s="19"/>
      <c r="G1" s="19"/>
      <c r="H1" s="19"/>
      <c r="I1" s="19"/>
    </row>
    <row r="2" spans="2:9" ht="16.5" customHeight="1">
      <c r="B2" s="241"/>
      <c r="C2" s="242"/>
      <c r="D2" s="243"/>
      <c r="E2" s="11"/>
      <c r="F2" s="19"/>
      <c r="G2" s="19"/>
      <c r="H2" s="19"/>
      <c r="I2" s="19"/>
    </row>
    <row r="3" spans="2:9" ht="22.5">
      <c r="B3" s="244" t="s">
        <v>304</v>
      </c>
      <c r="C3" s="245"/>
      <c r="D3" s="246"/>
      <c r="E3" s="12"/>
      <c r="F3" s="19"/>
      <c r="G3" s="19"/>
      <c r="H3" s="19"/>
      <c r="I3" s="19"/>
    </row>
    <row r="4" spans="2:9" ht="22.5">
      <c r="B4" s="19"/>
      <c r="C4" s="19"/>
      <c r="D4" s="19"/>
      <c r="E4" s="19"/>
      <c r="F4" s="19"/>
      <c r="G4" s="19"/>
      <c r="H4" s="19"/>
      <c r="I4" s="19"/>
    </row>
    <row r="5" spans="2:9" ht="24.75">
      <c r="B5" s="250" t="s">
        <v>221</v>
      </c>
      <c r="C5" s="251"/>
      <c r="D5" s="251"/>
      <c r="E5" s="251"/>
      <c r="F5" s="251"/>
      <c r="G5" s="251"/>
      <c r="H5" s="251"/>
      <c r="I5" s="251"/>
    </row>
    <row r="6" spans="2:9" ht="22.5">
      <c r="B6" s="247" t="s">
        <v>15</v>
      </c>
      <c r="C6" s="248"/>
      <c r="D6" s="249"/>
      <c r="E6" s="247" t="s">
        <v>20</v>
      </c>
      <c r="F6" s="249"/>
      <c r="G6" s="247" t="s">
        <v>46</v>
      </c>
      <c r="H6" s="248"/>
      <c r="I6" s="249"/>
    </row>
    <row r="7" spans="2:9" ht="18" customHeight="1">
      <c r="B7" s="235" t="s">
        <v>29</v>
      </c>
      <c r="C7" s="236"/>
      <c r="D7" s="236"/>
      <c r="E7" s="236"/>
      <c r="F7" s="236"/>
      <c r="G7" s="236"/>
      <c r="H7" s="236"/>
      <c r="I7" s="237"/>
    </row>
    <row r="8" spans="2:9" ht="18" customHeight="1">
      <c r="B8" s="252" t="s">
        <v>44</v>
      </c>
      <c r="C8" s="253"/>
      <c r="D8" s="254"/>
      <c r="E8" s="255" t="s">
        <v>45</v>
      </c>
      <c r="F8" s="256"/>
      <c r="G8" s="255">
        <v>0.11</v>
      </c>
      <c r="H8" s="257"/>
      <c r="I8" s="256"/>
    </row>
    <row r="9" spans="2:9" ht="18" customHeight="1">
      <c r="B9" s="252" t="s">
        <v>300</v>
      </c>
      <c r="C9" s="253"/>
      <c r="D9" s="254"/>
      <c r="E9" s="255" t="s">
        <v>301</v>
      </c>
      <c r="F9" s="256"/>
      <c r="G9" s="255" t="s">
        <v>92</v>
      </c>
      <c r="H9" s="257"/>
      <c r="I9" s="256"/>
    </row>
    <row r="10" spans="2:9" ht="18" customHeight="1">
      <c r="B10" s="252" t="s">
        <v>90</v>
      </c>
      <c r="C10" s="253"/>
      <c r="D10" s="254"/>
      <c r="E10" s="255" t="s">
        <v>91</v>
      </c>
      <c r="F10" s="256"/>
      <c r="G10" s="255" t="s">
        <v>92</v>
      </c>
      <c r="H10" s="257"/>
      <c r="I10" s="256"/>
    </row>
    <row r="11" spans="2:9" ht="18" customHeight="1">
      <c r="B11" s="258" t="s">
        <v>94</v>
      </c>
      <c r="C11" s="259"/>
      <c r="D11" s="259"/>
      <c r="E11" s="259"/>
      <c r="F11" s="259"/>
      <c r="G11" s="259"/>
      <c r="H11" s="259"/>
      <c r="I11" s="260"/>
    </row>
    <row r="12" spans="2:9" ht="18" customHeight="1">
      <c r="B12" s="252" t="s">
        <v>192</v>
      </c>
      <c r="C12" s="253"/>
      <c r="D12" s="254"/>
      <c r="E12" s="255" t="s">
        <v>193</v>
      </c>
      <c r="F12" s="256"/>
      <c r="G12" s="255">
        <v>5</v>
      </c>
      <c r="H12" s="257"/>
      <c r="I12" s="256"/>
    </row>
    <row r="13" spans="2:9" ht="18" customHeight="1">
      <c r="B13" s="252" t="s">
        <v>210</v>
      </c>
      <c r="C13" s="253"/>
      <c r="D13" s="254"/>
      <c r="E13" s="255" t="s">
        <v>211</v>
      </c>
      <c r="F13" s="256"/>
      <c r="G13" s="255">
        <v>1</v>
      </c>
      <c r="H13" s="257"/>
      <c r="I13" s="256"/>
    </row>
    <row r="14" spans="2:9" ht="18" customHeight="1">
      <c r="B14" s="252" t="s">
        <v>252</v>
      </c>
      <c r="C14" s="253"/>
      <c r="D14" s="254"/>
      <c r="E14" s="255" t="s">
        <v>253</v>
      </c>
      <c r="F14" s="256"/>
      <c r="G14" s="255" t="s">
        <v>92</v>
      </c>
      <c r="H14" s="257"/>
      <c r="I14" s="256"/>
    </row>
    <row r="15" spans="2:9" ht="18" customHeight="1">
      <c r="B15" s="252" t="s">
        <v>185</v>
      </c>
      <c r="C15" s="253"/>
      <c r="D15" s="254"/>
      <c r="E15" s="255" t="s">
        <v>184</v>
      </c>
      <c r="F15" s="256"/>
      <c r="G15" s="255" t="s">
        <v>92</v>
      </c>
      <c r="H15" s="257"/>
      <c r="I15" s="256"/>
    </row>
    <row r="16" spans="2:9" ht="18" customHeight="1">
      <c r="B16" s="252" t="s">
        <v>196</v>
      </c>
      <c r="C16" s="253"/>
      <c r="D16" s="254"/>
      <c r="E16" s="255" t="s">
        <v>197</v>
      </c>
      <c r="F16" s="256"/>
      <c r="G16" s="255">
        <v>11</v>
      </c>
      <c r="H16" s="257"/>
      <c r="I16" s="256"/>
    </row>
    <row r="17" spans="2:9" ht="18" customHeight="1">
      <c r="B17" s="235" t="s">
        <v>141</v>
      </c>
      <c r="C17" s="236"/>
      <c r="D17" s="236"/>
      <c r="E17" s="236"/>
      <c r="F17" s="236"/>
      <c r="G17" s="236"/>
      <c r="H17" s="236"/>
      <c r="I17" s="237"/>
    </row>
    <row r="18" spans="2:9" ht="18" customHeight="1">
      <c r="B18" s="252" t="s">
        <v>266</v>
      </c>
      <c r="C18" s="253"/>
      <c r="D18" s="254"/>
      <c r="E18" s="255" t="s">
        <v>267</v>
      </c>
      <c r="F18" s="256"/>
      <c r="G18" s="255">
        <v>1</v>
      </c>
      <c r="H18" s="257"/>
      <c r="I18" s="256"/>
    </row>
    <row r="19" spans="2:9" ht="18" customHeight="1">
      <c r="B19" s="252" t="s">
        <v>203</v>
      </c>
      <c r="C19" s="253"/>
      <c r="D19" s="254"/>
      <c r="E19" s="255" t="s">
        <v>202</v>
      </c>
      <c r="F19" s="256"/>
      <c r="G19" s="255" t="s">
        <v>92</v>
      </c>
      <c r="H19" s="257"/>
      <c r="I19" s="256"/>
    </row>
    <row r="20" spans="2:9" ht="25.5" customHeight="1"/>
    <row r="21" spans="2:9" ht="22.5"/>
  </sheetData>
  <mergeCells count="39">
    <mergeCell ref="B8:D8"/>
    <mergeCell ref="E8:F8"/>
    <mergeCell ref="G8:I8"/>
    <mergeCell ref="B9:D9"/>
    <mergeCell ref="E9:F9"/>
    <mergeCell ref="G9:I9"/>
    <mergeCell ref="B11:I11"/>
    <mergeCell ref="B10:D10"/>
    <mergeCell ref="E10:F10"/>
    <mergeCell ref="G10:I10"/>
    <mergeCell ref="G12:I12"/>
    <mergeCell ref="B12:D12"/>
    <mergeCell ref="E12:F12"/>
    <mergeCell ref="B13:D13"/>
    <mergeCell ref="E13:F13"/>
    <mergeCell ref="G13:I13"/>
    <mergeCell ref="B14:D14"/>
    <mergeCell ref="E14:F14"/>
    <mergeCell ref="G14:I14"/>
    <mergeCell ref="B17:I17"/>
    <mergeCell ref="B19:D19"/>
    <mergeCell ref="E19:F19"/>
    <mergeCell ref="G19:I19"/>
    <mergeCell ref="B15:D15"/>
    <mergeCell ref="E15:F15"/>
    <mergeCell ref="G15:I15"/>
    <mergeCell ref="B16:D16"/>
    <mergeCell ref="E16:F16"/>
    <mergeCell ref="G16:I16"/>
    <mergeCell ref="B18:D18"/>
    <mergeCell ref="E18:F18"/>
    <mergeCell ref="G18:I18"/>
    <mergeCell ref="B7:I7"/>
    <mergeCell ref="B1:D2"/>
    <mergeCell ref="B3:D3"/>
    <mergeCell ref="B6:D6"/>
    <mergeCell ref="E6:F6"/>
    <mergeCell ref="G6:I6"/>
    <mergeCell ref="B5:I5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28"/>
  <sheetViews>
    <sheetView tabSelected="1" workbookViewId="0">
      <selection activeCell="I3" sqref="I3"/>
    </sheetView>
  </sheetViews>
  <sheetFormatPr defaultRowHeight="15.75"/>
  <cols>
    <col min="1" max="1" width="3" style="131" customWidth="1"/>
    <col min="2" max="2" width="35.140625" style="131" customWidth="1"/>
    <col min="3" max="3" width="8.7109375" style="132" customWidth="1"/>
    <col min="4" max="4" width="22.140625" style="133" customWidth="1"/>
    <col min="5" max="5" width="19.28515625" style="134" customWidth="1"/>
    <col min="6" max="6" width="17.7109375" style="134" customWidth="1"/>
    <col min="7" max="7" width="10.85546875" style="131" bestFit="1" customWidth="1"/>
    <col min="8" max="8" width="9.85546875" style="131" bestFit="1" customWidth="1"/>
    <col min="9" max="9" width="11.85546875" style="131" bestFit="1" customWidth="1"/>
    <col min="10" max="256" width="9.140625" style="131"/>
    <col min="257" max="257" width="3" style="131" customWidth="1"/>
    <col min="258" max="258" width="35.140625" style="131" customWidth="1"/>
    <col min="259" max="259" width="8.7109375" style="131" customWidth="1"/>
    <col min="260" max="260" width="22.140625" style="131" customWidth="1"/>
    <col min="261" max="261" width="19.28515625" style="131" customWidth="1"/>
    <col min="262" max="262" width="17.7109375" style="131" customWidth="1"/>
    <col min="263" max="263" width="10.85546875" style="131" bestFit="1" customWidth="1"/>
    <col min="264" max="264" width="9.85546875" style="131" bestFit="1" customWidth="1"/>
    <col min="265" max="265" width="11.85546875" style="131" bestFit="1" customWidth="1"/>
    <col min="266" max="512" width="9.140625" style="131"/>
    <col min="513" max="513" width="3" style="131" customWidth="1"/>
    <col min="514" max="514" width="35.140625" style="131" customWidth="1"/>
    <col min="515" max="515" width="8.7109375" style="131" customWidth="1"/>
    <col min="516" max="516" width="22.140625" style="131" customWidth="1"/>
    <col min="517" max="517" width="19.28515625" style="131" customWidth="1"/>
    <col min="518" max="518" width="17.7109375" style="131" customWidth="1"/>
    <col min="519" max="519" width="10.85546875" style="131" bestFit="1" customWidth="1"/>
    <col min="520" max="520" width="9.85546875" style="131" bestFit="1" customWidth="1"/>
    <col min="521" max="521" width="11.85546875" style="131" bestFit="1" customWidth="1"/>
    <col min="522" max="768" width="9.140625" style="131"/>
    <col min="769" max="769" width="3" style="131" customWidth="1"/>
    <col min="770" max="770" width="35.140625" style="131" customWidth="1"/>
    <col min="771" max="771" width="8.7109375" style="131" customWidth="1"/>
    <col min="772" max="772" width="22.140625" style="131" customWidth="1"/>
    <col min="773" max="773" width="19.28515625" style="131" customWidth="1"/>
    <col min="774" max="774" width="17.7109375" style="131" customWidth="1"/>
    <col min="775" max="775" width="10.85546875" style="131" bestFit="1" customWidth="1"/>
    <col min="776" max="776" width="9.85546875" style="131" bestFit="1" customWidth="1"/>
    <col min="777" max="777" width="11.85546875" style="131" bestFit="1" customWidth="1"/>
    <col min="778" max="1024" width="9.140625" style="131"/>
    <col min="1025" max="1025" width="3" style="131" customWidth="1"/>
    <col min="1026" max="1026" width="35.140625" style="131" customWidth="1"/>
    <col min="1027" max="1027" width="8.7109375" style="131" customWidth="1"/>
    <col min="1028" max="1028" width="22.140625" style="131" customWidth="1"/>
    <col min="1029" max="1029" width="19.28515625" style="131" customWidth="1"/>
    <col min="1030" max="1030" width="17.7109375" style="131" customWidth="1"/>
    <col min="1031" max="1031" width="10.85546875" style="131" bestFit="1" customWidth="1"/>
    <col min="1032" max="1032" width="9.85546875" style="131" bestFit="1" customWidth="1"/>
    <col min="1033" max="1033" width="11.85546875" style="131" bestFit="1" customWidth="1"/>
    <col min="1034" max="1280" width="9.140625" style="131"/>
    <col min="1281" max="1281" width="3" style="131" customWidth="1"/>
    <col min="1282" max="1282" width="35.140625" style="131" customWidth="1"/>
    <col min="1283" max="1283" width="8.7109375" style="131" customWidth="1"/>
    <col min="1284" max="1284" width="22.140625" style="131" customWidth="1"/>
    <col min="1285" max="1285" width="19.28515625" style="131" customWidth="1"/>
    <col min="1286" max="1286" width="17.7109375" style="131" customWidth="1"/>
    <col min="1287" max="1287" width="10.85546875" style="131" bestFit="1" customWidth="1"/>
    <col min="1288" max="1288" width="9.85546875" style="131" bestFit="1" customWidth="1"/>
    <col min="1289" max="1289" width="11.85546875" style="131" bestFit="1" customWidth="1"/>
    <col min="1290" max="1536" width="9.140625" style="131"/>
    <col min="1537" max="1537" width="3" style="131" customWidth="1"/>
    <col min="1538" max="1538" width="35.140625" style="131" customWidth="1"/>
    <col min="1539" max="1539" width="8.7109375" style="131" customWidth="1"/>
    <col min="1540" max="1540" width="22.140625" style="131" customWidth="1"/>
    <col min="1541" max="1541" width="19.28515625" style="131" customWidth="1"/>
    <col min="1542" max="1542" width="17.7109375" style="131" customWidth="1"/>
    <col min="1543" max="1543" width="10.85546875" style="131" bestFit="1" customWidth="1"/>
    <col min="1544" max="1544" width="9.85546875" style="131" bestFit="1" customWidth="1"/>
    <col min="1545" max="1545" width="11.85546875" style="131" bestFit="1" customWidth="1"/>
    <col min="1546" max="1792" width="9.140625" style="131"/>
    <col min="1793" max="1793" width="3" style="131" customWidth="1"/>
    <col min="1794" max="1794" width="35.140625" style="131" customWidth="1"/>
    <col min="1795" max="1795" width="8.7109375" style="131" customWidth="1"/>
    <col min="1796" max="1796" width="22.140625" style="131" customWidth="1"/>
    <col min="1797" max="1797" width="19.28515625" style="131" customWidth="1"/>
    <col min="1798" max="1798" width="17.7109375" style="131" customWidth="1"/>
    <col min="1799" max="1799" width="10.85546875" style="131" bestFit="1" customWidth="1"/>
    <col min="1800" max="1800" width="9.85546875" style="131" bestFit="1" customWidth="1"/>
    <col min="1801" max="1801" width="11.85546875" style="131" bestFit="1" customWidth="1"/>
    <col min="1802" max="2048" width="9.140625" style="131"/>
    <col min="2049" max="2049" width="3" style="131" customWidth="1"/>
    <col min="2050" max="2050" width="35.140625" style="131" customWidth="1"/>
    <col min="2051" max="2051" width="8.7109375" style="131" customWidth="1"/>
    <col min="2052" max="2052" width="22.140625" style="131" customWidth="1"/>
    <col min="2053" max="2053" width="19.28515625" style="131" customWidth="1"/>
    <col min="2054" max="2054" width="17.7109375" style="131" customWidth="1"/>
    <col min="2055" max="2055" width="10.85546875" style="131" bestFit="1" customWidth="1"/>
    <col min="2056" max="2056" width="9.85546875" style="131" bestFit="1" customWidth="1"/>
    <col min="2057" max="2057" width="11.85546875" style="131" bestFit="1" customWidth="1"/>
    <col min="2058" max="2304" width="9.140625" style="131"/>
    <col min="2305" max="2305" width="3" style="131" customWidth="1"/>
    <col min="2306" max="2306" width="35.140625" style="131" customWidth="1"/>
    <col min="2307" max="2307" width="8.7109375" style="131" customWidth="1"/>
    <col min="2308" max="2308" width="22.140625" style="131" customWidth="1"/>
    <col min="2309" max="2309" width="19.28515625" style="131" customWidth="1"/>
    <col min="2310" max="2310" width="17.7109375" style="131" customWidth="1"/>
    <col min="2311" max="2311" width="10.85546875" style="131" bestFit="1" customWidth="1"/>
    <col min="2312" max="2312" width="9.85546875" style="131" bestFit="1" customWidth="1"/>
    <col min="2313" max="2313" width="11.85546875" style="131" bestFit="1" customWidth="1"/>
    <col min="2314" max="2560" width="9.140625" style="131"/>
    <col min="2561" max="2561" width="3" style="131" customWidth="1"/>
    <col min="2562" max="2562" width="35.140625" style="131" customWidth="1"/>
    <col min="2563" max="2563" width="8.7109375" style="131" customWidth="1"/>
    <col min="2564" max="2564" width="22.140625" style="131" customWidth="1"/>
    <col min="2565" max="2565" width="19.28515625" style="131" customWidth="1"/>
    <col min="2566" max="2566" width="17.7109375" style="131" customWidth="1"/>
    <col min="2567" max="2567" width="10.85546875" style="131" bestFit="1" customWidth="1"/>
    <col min="2568" max="2568" width="9.85546875" style="131" bestFit="1" customWidth="1"/>
    <col min="2569" max="2569" width="11.85546875" style="131" bestFit="1" customWidth="1"/>
    <col min="2570" max="2816" width="9.140625" style="131"/>
    <col min="2817" max="2817" width="3" style="131" customWidth="1"/>
    <col min="2818" max="2818" width="35.140625" style="131" customWidth="1"/>
    <col min="2819" max="2819" width="8.7109375" style="131" customWidth="1"/>
    <col min="2820" max="2820" width="22.140625" style="131" customWidth="1"/>
    <col min="2821" max="2821" width="19.28515625" style="131" customWidth="1"/>
    <col min="2822" max="2822" width="17.7109375" style="131" customWidth="1"/>
    <col min="2823" max="2823" width="10.85546875" style="131" bestFit="1" customWidth="1"/>
    <col min="2824" max="2824" width="9.85546875" style="131" bestFit="1" customWidth="1"/>
    <col min="2825" max="2825" width="11.85546875" style="131" bestFit="1" customWidth="1"/>
    <col min="2826" max="3072" width="9.140625" style="131"/>
    <col min="3073" max="3073" width="3" style="131" customWidth="1"/>
    <col min="3074" max="3074" width="35.140625" style="131" customWidth="1"/>
    <col min="3075" max="3075" width="8.7109375" style="131" customWidth="1"/>
    <col min="3076" max="3076" width="22.140625" style="131" customWidth="1"/>
    <col min="3077" max="3077" width="19.28515625" style="131" customWidth="1"/>
    <col min="3078" max="3078" width="17.7109375" style="131" customWidth="1"/>
    <col min="3079" max="3079" width="10.85546875" style="131" bestFit="1" customWidth="1"/>
    <col min="3080" max="3080" width="9.85546875" style="131" bestFit="1" customWidth="1"/>
    <col min="3081" max="3081" width="11.85546875" style="131" bestFit="1" customWidth="1"/>
    <col min="3082" max="3328" width="9.140625" style="131"/>
    <col min="3329" max="3329" width="3" style="131" customWidth="1"/>
    <col min="3330" max="3330" width="35.140625" style="131" customWidth="1"/>
    <col min="3331" max="3331" width="8.7109375" style="131" customWidth="1"/>
    <col min="3332" max="3332" width="22.140625" style="131" customWidth="1"/>
    <col min="3333" max="3333" width="19.28515625" style="131" customWidth="1"/>
    <col min="3334" max="3334" width="17.7109375" style="131" customWidth="1"/>
    <col min="3335" max="3335" width="10.85546875" style="131" bestFit="1" customWidth="1"/>
    <col min="3336" max="3336" width="9.85546875" style="131" bestFit="1" customWidth="1"/>
    <col min="3337" max="3337" width="11.85546875" style="131" bestFit="1" customWidth="1"/>
    <col min="3338" max="3584" width="9.140625" style="131"/>
    <col min="3585" max="3585" width="3" style="131" customWidth="1"/>
    <col min="3586" max="3586" width="35.140625" style="131" customWidth="1"/>
    <col min="3587" max="3587" width="8.7109375" style="131" customWidth="1"/>
    <col min="3588" max="3588" width="22.140625" style="131" customWidth="1"/>
    <col min="3589" max="3589" width="19.28515625" style="131" customWidth="1"/>
    <col min="3590" max="3590" width="17.7109375" style="131" customWidth="1"/>
    <col min="3591" max="3591" width="10.85546875" style="131" bestFit="1" customWidth="1"/>
    <col min="3592" max="3592" width="9.85546875" style="131" bestFit="1" customWidth="1"/>
    <col min="3593" max="3593" width="11.85546875" style="131" bestFit="1" customWidth="1"/>
    <col min="3594" max="3840" width="9.140625" style="131"/>
    <col min="3841" max="3841" width="3" style="131" customWidth="1"/>
    <col min="3842" max="3842" width="35.140625" style="131" customWidth="1"/>
    <col min="3843" max="3843" width="8.7109375" style="131" customWidth="1"/>
    <col min="3844" max="3844" width="22.140625" style="131" customWidth="1"/>
    <col min="3845" max="3845" width="19.28515625" style="131" customWidth="1"/>
    <col min="3846" max="3846" width="17.7109375" style="131" customWidth="1"/>
    <col min="3847" max="3847" width="10.85546875" style="131" bestFit="1" customWidth="1"/>
    <col min="3848" max="3848" width="9.85546875" style="131" bestFit="1" customWidth="1"/>
    <col min="3849" max="3849" width="11.85546875" style="131" bestFit="1" customWidth="1"/>
    <col min="3850" max="4096" width="9.140625" style="131"/>
    <col min="4097" max="4097" width="3" style="131" customWidth="1"/>
    <col min="4098" max="4098" width="35.140625" style="131" customWidth="1"/>
    <col min="4099" max="4099" width="8.7109375" style="131" customWidth="1"/>
    <col min="4100" max="4100" width="22.140625" style="131" customWidth="1"/>
    <col min="4101" max="4101" width="19.28515625" style="131" customWidth="1"/>
    <col min="4102" max="4102" width="17.7109375" style="131" customWidth="1"/>
    <col min="4103" max="4103" width="10.85546875" style="131" bestFit="1" customWidth="1"/>
    <col min="4104" max="4104" width="9.85546875" style="131" bestFit="1" customWidth="1"/>
    <col min="4105" max="4105" width="11.85546875" style="131" bestFit="1" customWidth="1"/>
    <col min="4106" max="4352" width="9.140625" style="131"/>
    <col min="4353" max="4353" width="3" style="131" customWidth="1"/>
    <col min="4354" max="4354" width="35.140625" style="131" customWidth="1"/>
    <col min="4355" max="4355" width="8.7109375" style="131" customWidth="1"/>
    <col min="4356" max="4356" width="22.140625" style="131" customWidth="1"/>
    <col min="4357" max="4357" width="19.28515625" style="131" customWidth="1"/>
    <col min="4358" max="4358" width="17.7109375" style="131" customWidth="1"/>
    <col min="4359" max="4359" width="10.85546875" style="131" bestFit="1" customWidth="1"/>
    <col min="4360" max="4360" width="9.85546875" style="131" bestFit="1" customWidth="1"/>
    <col min="4361" max="4361" width="11.85546875" style="131" bestFit="1" customWidth="1"/>
    <col min="4362" max="4608" width="9.140625" style="131"/>
    <col min="4609" max="4609" width="3" style="131" customWidth="1"/>
    <col min="4610" max="4610" width="35.140625" style="131" customWidth="1"/>
    <col min="4611" max="4611" width="8.7109375" style="131" customWidth="1"/>
    <col min="4612" max="4612" width="22.140625" style="131" customWidth="1"/>
    <col min="4613" max="4613" width="19.28515625" style="131" customWidth="1"/>
    <col min="4614" max="4614" width="17.7109375" style="131" customWidth="1"/>
    <col min="4615" max="4615" width="10.85546875" style="131" bestFit="1" customWidth="1"/>
    <col min="4616" max="4616" width="9.85546875" style="131" bestFit="1" customWidth="1"/>
    <col min="4617" max="4617" width="11.85546875" style="131" bestFit="1" customWidth="1"/>
    <col min="4618" max="4864" width="9.140625" style="131"/>
    <col min="4865" max="4865" width="3" style="131" customWidth="1"/>
    <col min="4866" max="4866" width="35.140625" style="131" customWidth="1"/>
    <col min="4867" max="4867" width="8.7109375" style="131" customWidth="1"/>
    <col min="4868" max="4868" width="22.140625" style="131" customWidth="1"/>
    <col min="4869" max="4869" width="19.28515625" style="131" customWidth="1"/>
    <col min="4870" max="4870" width="17.7109375" style="131" customWidth="1"/>
    <col min="4871" max="4871" width="10.85546875" style="131" bestFit="1" customWidth="1"/>
    <col min="4872" max="4872" width="9.85546875" style="131" bestFit="1" customWidth="1"/>
    <col min="4873" max="4873" width="11.85546875" style="131" bestFit="1" customWidth="1"/>
    <col min="4874" max="5120" width="9.140625" style="131"/>
    <col min="5121" max="5121" width="3" style="131" customWidth="1"/>
    <col min="5122" max="5122" width="35.140625" style="131" customWidth="1"/>
    <col min="5123" max="5123" width="8.7109375" style="131" customWidth="1"/>
    <col min="5124" max="5124" width="22.140625" style="131" customWidth="1"/>
    <col min="5125" max="5125" width="19.28515625" style="131" customWidth="1"/>
    <col min="5126" max="5126" width="17.7109375" style="131" customWidth="1"/>
    <col min="5127" max="5127" width="10.85546875" style="131" bestFit="1" customWidth="1"/>
    <col min="5128" max="5128" width="9.85546875" style="131" bestFit="1" customWidth="1"/>
    <col min="5129" max="5129" width="11.85546875" style="131" bestFit="1" customWidth="1"/>
    <col min="5130" max="5376" width="9.140625" style="131"/>
    <col min="5377" max="5377" width="3" style="131" customWidth="1"/>
    <col min="5378" max="5378" width="35.140625" style="131" customWidth="1"/>
    <col min="5379" max="5379" width="8.7109375" style="131" customWidth="1"/>
    <col min="5380" max="5380" width="22.140625" style="131" customWidth="1"/>
    <col min="5381" max="5381" width="19.28515625" style="131" customWidth="1"/>
    <col min="5382" max="5382" width="17.7109375" style="131" customWidth="1"/>
    <col min="5383" max="5383" width="10.85546875" style="131" bestFit="1" customWidth="1"/>
    <col min="5384" max="5384" width="9.85546875" style="131" bestFit="1" customWidth="1"/>
    <col min="5385" max="5385" width="11.85546875" style="131" bestFit="1" customWidth="1"/>
    <col min="5386" max="5632" width="9.140625" style="131"/>
    <col min="5633" max="5633" width="3" style="131" customWidth="1"/>
    <col min="5634" max="5634" width="35.140625" style="131" customWidth="1"/>
    <col min="5635" max="5635" width="8.7109375" style="131" customWidth="1"/>
    <col min="5636" max="5636" width="22.140625" style="131" customWidth="1"/>
    <col min="5637" max="5637" width="19.28515625" style="131" customWidth="1"/>
    <col min="5638" max="5638" width="17.7109375" style="131" customWidth="1"/>
    <col min="5639" max="5639" width="10.85546875" style="131" bestFit="1" customWidth="1"/>
    <col min="5640" max="5640" width="9.85546875" style="131" bestFit="1" customWidth="1"/>
    <col min="5641" max="5641" width="11.85546875" style="131" bestFit="1" customWidth="1"/>
    <col min="5642" max="5888" width="9.140625" style="131"/>
    <col min="5889" max="5889" width="3" style="131" customWidth="1"/>
    <col min="5890" max="5890" width="35.140625" style="131" customWidth="1"/>
    <col min="5891" max="5891" width="8.7109375" style="131" customWidth="1"/>
    <col min="5892" max="5892" width="22.140625" style="131" customWidth="1"/>
    <col min="5893" max="5893" width="19.28515625" style="131" customWidth="1"/>
    <col min="5894" max="5894" width="17.7109375" style="131" customWidth="1"/>
    <col min="5895" max="5895" width="10.85546875" style="131" bestFit="1" customWidth="1"/>
    <col min="5896" max="5896" width="9.85546875" style="131" bestFit="1" customWidth="1"/>
    <col min="5897" max="5897" width="11.85546875" style="131" bestFit="1" customWidth="1"/>
    <col min="5898" max="6144" width="9.140625" style="131"/>
    <col min="6145" max="6145" width="3" style="131" customWidth="1"/>
    <col min="6146" max="6146" width="35.140625" style="131" customWidth="1"/>
    <col min="6147" max="6147" width="8.7109375" style="131" customWidth="1"/>
    <col min="6148" max="6148" width="22.140625" style="131" customWidth="1"/>
    <col min="6149" max="6149" width="19.28515625" style="131" customWidth="1"/>
    <col min="6150" max="6150" width="17.7109375" style="131" customWidth="1"/>
    <col min="6151" max="6151" width="10.85546875" style="131" bestFit="1" customWidth="1"/>
    <col min="6152" max="6152" width="9.85546875" style="131" bestFit="1" customWidth="1"/>
    <col min="6153" max="6153" width="11.85546875" style="131" bestFit="1" customWidth="1"/>
    <col min="6154" max="6400" width="9.140625" style="131"/>
    <col min="6401" max="6401" width="3" style="131" customWidth="1"/>
    <col min="6402" max="6402" width="35.140625" style="131" customWidth="1"/>
    <col min="6403" max="6403" width="8.7109375" style="131" customWidth="1"/>
    <col min="6404" max="6404" width="22.140625" style="131" customWidth="1"/>
    <col min="6405" max="6405" width="19.28515625" style="131" customWidth="1"/>
    <col min="6406" max="6406" width="17.7109375" style="131" customWidth="1"/>
    <col min="6407" max="6407" width="10.85546875" style="131" bestFit="1" customWidth="1"/>
    <col min="6408" max="6408" width="9.85546875" style="131" bestFit="1" customWidth="1"/>
    <col min="6409" max="6409" width="11.85546875" style="131" bestFit="1" customWidth="1"/>
    <col min="6410" max="6656" width="9.140625" style="131"/>
    <col min="6657" max="6657" width="3" style="131" customWidth="1"/>
    <col min="6658" max="6658" width="35.140625" style="131" customWidth="1"/>
    <col min="6659" max="6659" width="8.7109375" style="131" customWidth="1"/>
    <col min="6660" max="6660" width="22.140625" style="131" customWidth="1"/>
    <col min="6661" max="6661" width="19.28515625" style="131" customWidth="1"/>
    <col min="6662" max="6662" width="17.7109375" style="131" customWidth="1"/>
    <col min="6663" max="6663" width="10.85546875" style="131" bestFit="1" customWidth="1"/>
    <col min="6664" max="6664" width="9.85546875" style="131" bestFit="1" customWidth="1"/>
    <col min="6665" max="6665" width="11.85546875" style="131" bestFit="1" customWidth="1"/>
    <col min="6666" max="6912" width="9.140625" style="131"/>
    <col min="6913" max="6913" width="3" style="131" customWidth="1"/>
    <col min="6914" max="6914" width="35.140625" style="131" customWidth="1"/>
    <col min="6915" max="6915" width="8.7109375" style="131" customWidth="1"/>
    <col min="6916" max="6916" width="22.140625" style="131" customWidth="1"/>
    <col min="6917" max="6917" width="19.28515625" style="131" customWidth="1"/>
    <col min="6918" max="6918" width="17.7109375" style="131" customWidth="1"/>
    <col min="6919" max="6919" width="10.85546875" style="131" bestFit="1" customWidth="1"/>
    <col min="6920" max="6920" width="9.85546875" style="131" bestFit="1" customWidth="1"/>
    <col min="6921" max="6921" width="11.85546875" style="131" bestFit="1" customWidth="1"/>
    <col min="6922" max="7168" width="9.140625" style="131"/>
    <col min="7169" max="7169" width="3" style="131" customWidth="1"/>
    <col min="7170" max="7170" width="35.140625" style="131" customWidth="1"/>
    <col min="7171" max="7171" width="8.7109375" style="131" customWidth="1"/>
    <col min="7172" max="7172" width="22.140625" style="131" customWidth="1"/>
    <col min="7173" max="7173" width="19.28515625" style="131" customWidth="1"/>
    <col min="7174" max="7174" width="17.7109375" style="131" customWidth="1"/>
    <col min="7175" max="7175" width="10.85546875" style="131" bestFit="1" customWidth="1"/>
    <col min="7176" max="7176" width="9.85546875" style="131" bestFit="1" customWidth="1"/>
    <col min="7177" max="7177" width="11.85546875" style="131" bestFit="1" customWidth="1"/>
    <col min="7178" max="7424" width="9.140625" style="131"/>
    <col min="7425" max="7425" width="3" style="131" customWidth="1"/>
    <col min="7426" max="7426" width="35.140625" style="131" customWidth="1"/>
    <col min="7427" max="7427" width="8.7109375" style="131" customWidth="1"/>
    <col min="7428" max="7428" width="22.140625" style="131" customWidth="1"/>
    <col min="7429" max="7429" width="19.28515625" style="131" customWidth="1"/>
    <col min="7430" max="7430" width="17.7109375" style="131" customWidth="1"/>
    <col min="7431" max="7431" width="10.85546875" style="131" bestFit="1" customWidth="1"/>
    <col min="7432" max="7432" width="9.85546875" style="131" bestFit="1" customWidth="1"/>
    <col min="7433" max="7433" width="11.85546875" style="131" bestFit="1" customWidth="1"/>
    <col min="7434" max="7680" width="9.140625" style="131"/>
    <col min="7681" max="7681" width="3" style="131" customWidth="1"/>
    <col min="7682" max="7682" width="35.140625" style="131" customWidth="1"/>
    <col min="7683" max="7683" width="8.7109375" style="131" customWidth="1"/>
    <col min="7684" max="7684" width="22.140625" style="131" customWidth="1"/>
    <col min="7685" max="7685" width="19.28515625" style="131" customWidth="1"/>
    <col min="7686" max="7686" width="17.7109375" style="131" customWidth="1"/>
    <col min="7687" max="7687" width="10.85546875" style="131" bestFit="1" customWidth="1"/>
    <col min="7688" max="7688" width="9.85546875" style="131" bestFit="1" customWidth="1"/>
    <col min="7689" max="7689" width="11.85546875" style="131" bestFit="1" customWidth="1"/>
    <col min="7690" max="7936" width="9.140625" style="131"/>
    <col min="7937" max="7937" width="3" style="131" customWidth="1"/>
    <col min="7938" max="7938" width="35.140625" style="131" customWidth="1"/>
    <col min="7939" max="7939" width="8.7109375" style="131" customWidth="1"/>
    <col min="7940" max="7940" width="22.140625" style="131" customWidth="1"/>
    <col min="7941" max="7941" width="19.28515625" style="131" customWidth="1"/>
    <col min="7942" max="7942" width="17.7109375" style="131" customWidth="1"/>
    <col min="7943" max="7943" width="10.85546875" style="131" bestFit="1" customWidth="1"/>
    <col min="7944" max="7944" width="9.85546875" style="131" bestFit="1" customWidth="1"/>
    <col min="7945" max="7945" width="11.85546875" style="131" bestFit="1" customWidth="1"/>
    <col min="7946" max="8192" width="9.140625" style="131"/>
    <col min="8193" max="8193" width="3" style="131" customWidth="1"/>
    <col min="8194" max="8194" width="35.140625" style="131" customWidth="1"/>
    <col min="8195" max="8195" width="8.7109375" style="131" customWidth="1"/>
    <col min="8196" max="8196" width="22.140625" style="131" customWidth="1"/>
    <col min="8197" max="8197" width="19.28515625" style="131" customWidth="1"/>
    <col min="8198" max="8198" width="17.7109375" style="131" customWidth="1"/>
    <col min="8199" max="8199" width="10.85546875" style="131" bestFit="1" customWidth="1"/>
    <col min="8200" max="8200" width="9.85546875" style="131" bestFit="1" customWidth="1"/>
    <col min="8201" max="8201" width="11.85546875" style="131" bestFit="1" customWidth="1"/>
    <col min="8202" max="8448" width="9.140625" style="131"/>
    <col min="8449" max="8449" width="3" style="131" customWidth="1"/>
    <col min="8450" max="8450" width="35.140625" style="131" customWidth="1"/>
    <col min="8451" max="8451" width="8.7109375" style="131" customWidth="1"/>
    <col min="8452" max="8452" width="22.140625" style="131" customWidth="1"/>
    <col min="8453" max="8453" width="19.28515625" style="131" customWidth="1"/>
    <col min="8454" max="8454" width="17.7109375" style="131" customWidth="1"/>
    <col min="8455" max="8455" width="10.85546875" style="131" bestFit="1" customWidth="1"/>
    <col min="8456" max="8456" width="9.85546875" style="131" bestFit="1" customWidth="1"/>
    <col min="8457" max="8457" width="11.85546875" style="131" bestFit="1" customWidth="1"/>
    <col min="8458" max="8704" width="9.140625" style="131"/>
    <col min="8705" max="8705" width="3" style="131" customWidth="1"/>
    <col min="8706" max="8706" width="35.140625" style="131" customWidth="1"/>
    <col min="8707" max="8707" width="8.7109375" style="131" customWidth="1"/>
    <col min="8708" max="8708" width="22.140625" style="131" customWidth="1"/>
    <col min="8709" max="8709" width="19.28515625" style="131" customWidth="1"/>
    <col min="8710" max="8710" width="17.7109375" style="131" customWidth="1"/>
    <col min="8711" max="8711" width="10.85546875" style="131" bestFit="1" customWidth="1"/>
    <col min="8712" max="8712" width="9.85546875" style="131" bestFit="1" customWidth="1"/>
    <col min="8713" max="8713" width="11.85546875" style="131" bestFit="1" customWidth="1"/>
    <col min="8714" max="8960" width="9.140625" style="131"/>
    <col min="8961" max="8961" width="3" style="131" customWidth="1"/>
    <col min="8962" max="8962" width="35.140625" style="131" customWidth="1"/>
    <col min="8963" max="8963" width="8.7109375" style="131" customWidth="1"/>
    <col min="8964" max="8964" width="22.140625" style="131" customWidth="1"/>
    <col min="8965" max="8965" width="19.28515625" style="131" customWidth="1"/>
    <col min="8966" max="8966" width="17.7109375" style="131" customWidth="1"/>
    <col min="8967" max="8967" width="10.85546875" style="131" bestFit="1" customWidth="1"/>
    <col min="8968" max="8968" width="9.85546875" style="131" bestFit="1" customWidth="1"/>
    <col min="8969" max="8969" width="11.85546875" style="131" bestFit="1" customWidth="1"/>
    <col min="8970" max="9216" width="9.140625" style="131"/>
    <col min="9217" max="9217" width="3" style="131" customWidth="1"/>
    <col min="9218" max="9218" width="35.140625" style="131" customWidth="1"/>
    <col min="9219" max="9219" width="8.7109375" style="131" customWidth="1"/>
    <col min="9220" max="9220" width="22.140625" style="131" customWidth="1"/>
    <col min="9221" max="9221" width="19.28515625" style="131" customWidth="1"/>
    <col min="9222" max="9222" width="17.7109375" style="131" customWidth="1"/>
    <col min="9223" max="9223" width="10.85546875" style="131" bestFit="1" customWidth="1"/>
    <col min="9224" max="9224" width="9.85546875" style="131" bestFit="1" customWidth="1"/>
    <col min="9225" max="9225" width="11.85546875" style="131" bestFit="1" customWidth="1"/>
    <col min="9226" max="9472" width="9.140625" style="131"/>
    <col min="9473" max="9473" width="3" style="131" customWidth="1"/>
    <col min="9474" max="9474" width="35.140625" style="131" customWidth="1"/>
    <col min="9475" max="9475" width="8.7109375" style="131" customWidth="1"/>
    <col min="9476" max="9476" width="22.140625" style="131" customWidth="1"/>
    <col min="9477" max="9477" width="19.28515625" style="131" customWidth="1"/>
    <col min="9478" max="9478" width="17.7109375" style="131" customWidth="1"/>
    <col min="9479" max="9479" width="10.85546875" style="131" bestFit="1" customWidth="1"/>
    <col min="9480" max="9480" width="9.85546875" style="131" bestFit="1" customWidth="1"/>
    <col min="9481" max="9481" width="11.85546875" style="131" bestFit="1" customWidth="1"/>
    <col min="9482" max="9728" width="9.140625" style="131"/>
    <col min="9729" max="9729" width="3" style="131" customWidth="1"/>
    <col min="9730" max="9730" width="35.140625" style="131" customWidth="1"/>
    <col min="9731" max="9731" width="8.7109375" style="131" customWidth="1"/>
    <col min="9732" max="9732" width="22.140625" style="131" customWidth="1"/>
    <col min="9733" max="9733" width="19.28515625" style="131" customWidth="1"/>
    <col min="9734" max="9734" width="17.7109375" style="131" customWidth="1"/>
    <col min="9735" max="9735" width="10.85546875" style="131" bestFit="1" customWidth="1"/>
    <col min="9736" max="9736" width="9.85546875" style="131" bestFit="1" customWidth="1"/>
    <col min="9737" max="9737" width="11.85546875" style="131" bestFit="1" customWidth="1"/>
    <col min="9738" max="9984" width="9.140625" style="131"/>
    <col min="9985" max="9985" width="3" style="131" customWidth="1"/>
    <col min="9986" max="9986" width="35.140625" style="131" customWidth="1"/>
    <col min="9987" max="9987" width="8.7109375" style="131" customWidth="1"/>
    <col min="9988" max="9988" width="22.140625" style="131" customWidth="1"/>
    <col min="9989" max="9989" width="19.28515625" style="131" customWidth="1"/>
    <col min="9990" max="9990" width="17.7109375" style="131" customWidth="1"/>
    <col min="9991" max="9991" width="10.85546875" style="131" bestFit="1" customWidth="1"/>
    <col min="9992" max="9992" width="9.85546875" style="131" bestFit="1" customWidth="1"/>
    <col min="9993" max="9993" width="11.85546875" style="131" bestFit="1" customWidth="1"/>
    <col min="9994" max="10240" width="9.140625" style="131"/>
    <col min="10241" max="10241" width="3" style="131" customWidth="1"/>
    <col min="10242" max="10242" width="35.140625" style="131" customWidth="1"/>
    <col min="10243" max="10243" width="8.7109375" style="131" customWidth="1"/>
    <col min="10244" max="10244" width="22.140625" style="131" customWidth="1"/>
    <col min="10245" max="10245" width="19.28515625" style="131" customWidth="1"/>
    <col min="10246" max="10246" width="17.7109375" style="131" customWidth="1"/>
    <col min="10247" max="10247" width="10.85546875" style="131" bestFit="1" customWidth="1"/>
    <col min="10248" max="10248" width="9.85546875" style="131" bestFit="1" customWidth="1"/>
    <col min="10249" max="10249" width="11.85546875" style="131" bestFit="1" customWidth="1"/>
    <col min="10250" max="10496" width="9.140625" style="131"/>
    <col min="10497" max="10497" width="3" style="131" customWidth="1"/>
    <col min="10498" max="10498" width="35.140625" style="131" customWidth="1"/>
    <col min="10499" max="10499" width="8.7109375" style="131" customWidth="1"/>
    <col min="10500" max="10500" width="22.140625" style="131" customWidth="1"/>
    <col min="10501" max="10501" width="19.28515625" style="131" customWidth="1"/>
    <col min="10502" max="10502" width="17.7109375" style="131" customWidth="1"/>
    <col min="10503" max="10503" width="10.85546875" style="131" bestFit="1" customWidth="1"/>
    <col min="10504" max="10504" width="9.85546875" style="131" bestFit="1" customWidth="1"/>
    <col min="10505" max="10505" width="11.85546875" style="131" bestFit="1" customWidth="1"/>
    <col min="10506" max="10752" width="9.140625" style="131"/>
    <col min="10753" max="10753" width="3" style="131" customWidth="1"/>
    <col min="10754" max="10754" width="35.140625" style="131" customWidth="1"/>
    <col min="10755" max="10755" width="8.7109375" style="131" customWidth="1"/>
    <col min="10756" max="10756" width="22.140625" style="131" customWidth="1"/>
    <col min="10757" max="10757" width="19.28515625" style="131" customWidth="1"/>
    <col min="10758" max="10758" width="17.7109375" style="131" customWidth="1"/>
    <col min="10759" max="10759" width="10.85546875" style="131" bestFit="1" customWidth="1"/>
    <col min="10760" max="10760" width="9.85546875" style="131" bestFit="1" customWidth="1"/>
    <col min="10761" max="10761" width="11.85546875" style="131" bestFit="1" customWidth="1"/>
    <col min="10762" max="11008" width="9.140625" style="131"/>
    <col min="11009" max="11009" width="3" style="131" customWidth="1"/>
    <col min="11010" max="11010" width="35.140625" style="131" customWidth="1"/>
    <col min="11011" max="11011" width="8.7109375" style="131" customWidth="1"/>
    <col min="11012" max="11012" width="22.140625" style="131" customWidth="1"/>
    <col min="11013" max="11013" width="19.28515625" style="131" customWidth="1"/>
    <col min="11014" max="11014" width="17.7109375" style="131" customWidth="1"/>
    <col min="11015" max="11015" width="10.85546875" style="131" bestFit="1" customWidth="1"/>
    <col min="11016" max="11016" width="9.85546875" style="131" bestFit="1" customWidth="1"/>
    <col min="11017" max="11017" width="11.85546875" style="131" bestFit="1" customWidth="1"/>
    <col min="11018" max="11264" width="9.140625" style="131"/>
    <col min="11265" max="11265" width="3" style="131" customWidth="1"/>
    <col min="11266" max="11266" width="35.140625" style="131" customWidth="1"/>
    <col min="11267" max="11267" width="8.7109375" style="131" customWidth="1"/>
    <col min="11268" max="11268" width="22.140625" style="131" customWidth="1"/>
    <col min="11269" max="11269" width="19.28515625" style="131" customWidth="1"/>
    <col min="11270" max="11270" width="17.7109375" style="131" customWidth="1"/>
    <col min="11271" max="11271" width="10.85546875" style="131" bestFit="1" customWidth="1"/>
    <col min="11272" max="11272" width="9.85546875" style="131" bestFit="1" customWidth="1"/>
    <col min="11273" max="11273" width="11.85546875" style="131" bestFit="1" customWidth="1"/>
    <col min="11274" max="11520" width="9.140625" style="131"/>
    <col min="11521" max="11521" width="3" style="131" customWidth="1"/>
    <col min="11522" max="11522" width="35.140625" style="131" customWidth="1"/>
    <col min="11523" max="11523" width="8.7109375" style="131" customWidth="1"/>
    <col min="11524" max="11524" width="22.140625" style="131" customWidth="1"/>
    <col min="11525" max="11525" width="19.28515625" style="131" customWidth="1"/>
    <col min="11526" max="11526" width="17.7109375" style="131" customWidth="1"/>
    <col min="11527" max="11527" width="10.85546875" style="131" bestFit="1" customWidth="1"/>
    <col min="11528" max="11528" width="9.85546875" style="131" bestFit="1" customWidth="1"/>
    <col min="11529" max="11529" width="11.85546875" style="131" bestFit="1" customWidth="1"/>
    <col min="11530" max="11776" width="9.140625" style="131"/>
    <col min="11777" max="11777" width="3" style="131" customWidth="1"/>
    <col min="11778" max="11778" width="35.140625" style="131" customWidth="1"/>
    <col min="11779" max="11779" width="8.7109375" style="131" customWidth="1"/>
    <col min="11780" max="11780" width="22.140625" style="131" customWidth="1"/>
    <col min="11781" max="11781" width="19.28515625" style="131" customWidth="1"/>
    <col min="11782" max="11782" width="17.7109375" style="131" customWidth="1"/>
    <col min="11783" max="11783" width="10.85546875" style="131" bestFit="1" customWidth="1"/>
    <col min="11784" max="11784" width="9.85546875" style="131" bestFit="1" customWidth="1"/>
    <col min="11785" max="11785" width="11.85546875" style="131" bestFit="1" customWidth="1"/>
    <col min="11786" max="12032" width="9.140625" style="131"/>
    <col min="12033" max="12033" width="3" style="131" customWidth="1"/>
    <col min="12034" max="12034" width="35.140625" style="131" customWidth="1"/>
    <col min="12035" max="12035" width="8.7109375" style="131" customWidth="1"/>
    <col min="12036" max="12036" width="22.140625" style="131" customWidth="1"/>
    <col min="12037" max="12037" width="19.28515625" style="131" customWidth="1"/>
    <col min="12038" max="12038" width="17.7109375" style="131" customWidth="1"/>
    <col min="12039" max="12039" width="10.85546875" style="131" bestFit="1" customWidth="1"/>
    <col min="12040" max="12040" width="9.85546875" style="131" bestFit="1" customWidth="1"/>
    <col min="12041" max="12041" width="11.85546875" style="131" bestFit="1" customWidth="1"/>
    <col min="12042" max="12288" width="9.140625" style="131"/>
    <col min="12289" max="12289" width="3" style="131" customWidth="1"/>
    <col min="12290" max="12290" width="35.140625" style="131" customWidth="1"/>
    <col min="12291" max="12291" width="8.7109375" style="131" customWidth="1"/>
    <col min="12292" max="12292" width="22.140625" style="131" customWidth="1"/>
    <col min="12293" max="12293" width="19.28515625" style="131" customWidth="1"/>
    <col min="12294" max="12294" width="17.7109375" style="131" customWidth="1"/>
    <col min="12295" max="12295" width="10.85546875" style="131" bestFit="1" customWidth="1"/>
    <col min="12296" max="12296" width="9.85546875" style="131" bestFit="1" customWidth="1"/>
    <col min="12297" max="12297" width="11.85546875" style="131" bestFit="1" customWidth="1"/>
    <col min="12298" max="12544" width="9.140625" style="131"/>
    <col min="12545" max="12545" width="3" style="131" customWidth="1"/>
    <col min="12546" max="12546" width="35.140625" style="131" customWidth="1"/>
    <col min="12547" max="12547" width="8.7109375" style="131" customWidth="1"/>
    <col min="12548" max="12548" width="22.140625" style="131" customWidth="1"/>
    <col min="12549" max="12549" width="19.28515625" style="131" customWidth="1"/>
    <col min="12550" max="12550" width="17.7109375" style="131" customWidth="1"/>
    <col min="12551" max="12551" width="10.85546875" style="131" bestFit="1" customWidth="1"/>
    <col min="12552" max="12552" width="9.85546875" style="131" bestFit="1" customWidth="1"/>
    <col min="12553" max="12553" width="11.85546875" style="131" bestFit="1" customWidth="1"/>
    <col min="12554" max="12800" width="9.140625" style="131"/>
    <col min="12801" max="12801" width="3" style="131" customWidth="1"/>
    <col min="12802" max="12802" width="35.140625" style="131" customWidth="1"/>
    <col min="12803" max="12803" width="8.7109375" style="131" customWidth="1"/>
    <col min="12804" max="12804" width="22.140625" style="131" customWidth="1"/>
    <col min="12805" max="12805" width="19.28515625" style="131" customWidth="1"/>
    <col min="12806" max="12806" width="17.7109375" style="131" customWidth="1"/>
    <col min="12807" max="12807" width="10.85546875" style="131" bestFit="1" customWidth="1"/>
    <col min="12808" max="12808" width="9.85546875" style="131" bestFit="1" customWidth="1"/>
    <col min="12809" max="12809" width="11.85546875" style="131" bestFit="1" customWidth="1"/>
    <col min="12810" max="13056" width="9.140625" style="131"/>
    <col min="13057" max="13057" width="3" style="131" customWidth="1"/>
    <col min="13058" max="13058" width="35.140625" style="131" customWidth="1"/>
    <col min="13059" max="13059" width="8.7109375" style="131" customWidth="1"/>
    <col min="13060" max="13060" width="22.140625" style="131" customWidth="1"/>
    <col min="13061" max="13061" width="19.28515625" style="131" customWidth="1"/>
    <col min="13062" max="13062" width="17.7109375" style="131" customWidth="1"/>
    <col min="13063" max="13063" width="10.85546875" style="131" bestFit="1" customWidth="1"/>
    <col min="13064" max="13064" width="9.85546875" style="131" bestFit="1" customWidth="1"/>
    <col min="13065" max="13065" width="11.85546875" style="131" bestFit="1" customWidth="1"/>
    <col min="13066" max="13312" width="9.140625" style="131"/>
    <col min="13313" max="13313" width="3" style="131" customWidth="1"/>
    <col min="13314" max="13314" width="35.140625" style="131" customWidth="1"/>
    <col min="13315" max="13315" width="8.7109375" style="131" customWidth="1"/>
    <col min="13316" max="13316" width="22.140625" style="131" customWidth="1"/>
    <col min="13317" max="13317" width="19.28515625" style="131" customWidth="1"/>
    <col min="13318" max="13318" width="17.7109375" style="131" customWidth="1"/>
    <col min="13319" max="13319" width="10.85546875" style="131" bestFit="1" customWidth="1"/>
    <col min="13320" max="13320" width="9.85546875" style="131" bestFit="1" customWidth="1"/>
    <col min="13321" max="13321" width="11.85546875" style="131" bestFit="1" customWidth="1"/>
    <col min="13322" max="13568" width="9.140625" style="131"/>
    <col min="13569" max="13569" width="3" style="131" customWidth="1"/>
    <col min="13570" max="13570" width="35.140625" style="131" customWidth="1"/>
    <col min="13571" max="13571" width="8.7109375" style="131" customWidth="1"/>
    <col min="13572" max="13572" width="22.140625" style="131" customWidth="1"/>
    <col min="13573" max="13573" width="19.28515625" style="131" customWidth="1"/>
    <col min="13574" max="13574" width="17.7109375" style="131" customWidth="1"/>
    <col min="13575" max="13575" width="10.85546875" style="131" bestFit="1" customWidth="1"/>
    <col min="13576" max="13576" width="9.85546875" style="131" bestFit="1" customWidth="1"/>
    <col min="13577" max="13577" width="11.85546875" style="131" bestFit="1" customWidth="1"/>
    <col min="13578" max="13824" width="9.140625" style="131"/>
    <col min="13825" max="13825" width="3" style="131" customWidth="1"/>
    <col min="13826" max="13826" width="35.140625" style="131" customWidth="1"/>
    <col min="13827" max="13827" width="8.7109375" style="131" customWidth="1"/>
    <col min="13828" max="13828" width="22.140625" style="131" customWidth="1"/>
    <col min="13829" max="13829" width="19.28515625" style="131" customWidth="1"/>
    <col min="13830" max="13830" width="17.7109375" style="131" customWidth="1"/>
    <col min="13831" max="13831" width="10.85546875" style="131" bestFit="1" customWidth="1"/>
    <col min="13832" max="13832" width="9.85546875" style="131" bestFit="1" customWidth="1"/>
    <col min="13833" max="13833" width="11.85546875" style="131" bestFit="1" customWidth="1"/>
    <col min="13834" max="14080" width="9.140625" style="131"/>
    <col min="14081" max="14081" width="3" style="131" customWidth="1"/>
    <col min="14082" max="14082" width="35.140625" style="131" customWidth="1"/>
    <col min="14083" max="14083" width="8.7109375" style="131" customWidth="1"/>
    <col min="14084" max="14084" width="22.140625" style="131" customWidth="1"/>
    <col min="14085" max="14085" width="19.28515625" style="131" customWidth="1"/>
    <col min="14086" max="14086" width="17.7109375" style="131" customWidth="1"/>
    <col min="14087" max="14087" width="10.85546875" style="131" bestFit="1" customWidth="1"/>
    <col min="14088" max="14088" width="9.85546875" style="131" bestFit="1" customWidth="1"/>
    <col min="14089" max="14089" width="11.85546875" style="131" bestFit="1" customWidth="1"/>
    <col min="14090" max="14336" width="9.140625" style="131"/>
    <col min="14337" max="14337" width="3" style="131" customWidth="1"/>
    <col min="14338" max="14338" width="35.140625" style="131" customWidth="1"/>
    <col min="14339" max="14339" width="8.7109375" style="131" customWidth="1"/>
    <col min="14340" max="14340" width="22.140625" style="131" customWidth="1"/>
    <col min="14341" max="14341" width="19.28515625" style="131" customWidth="1"/>
    <col min="14342" max="14342" width="17.7109375" style="131" customWidth="1"/>
    <col min="14343" max="14343" width="10.85546875" style="131" bestFit="1" customWidth="1"/>
    <col min="14344" max="14344" width="9.85546875" style="131" bestFit="1" customWidth="1"/>
    <col min="14345" max="14345" width="11.85546875" style="131" bestFit="1" customWidth="1"/>
    <col min="14346" max="14592" width="9.140625" style="131"/>
    <col min="14593" max="14593" width="3" style="131" customWidth="1"/>
    <col min="14594" max="14594" width="35.140625" style="131" customWidth="1"/>
    <col min="14595" max="14595" width="8.7109375" style="131" customWidth="1"/>
    <col min="14596" max="14596" width="22.140625" style="131" customWidth="1"/>
    <col min="14597" max="14597" width="19.28515625" style="131" customWidth="1"/>
    <col min="14598" max="14598" width="17.7109375" style="131" customWidth="1"/>
    <col min="14599" max="14599" width="10.85546875" style="131" bestFit="1" customWidth="1"/>
    <col min="14600" max="14600" width="9.85546875" style="131" bestFit="1" customWidth="1"/>
    <col min="14601" max="14601" width="11.85546875" style="131" bestFit="1" customWidth="1"/>
    <col min="14602" max="14848" width="9.140625" style="131"/>
    <col min="14849" max="14849" width="3" style="131" customWidth="1"/>
    <col min="14850" max="14850" width="35.140625" style="131" customWidth="1"/>
    <col min="14851" max="14851" width="8.7109375" style="131" customWidth="1"/>
    <col min="14852" max="14852" width="22.140625" style="131" customWidth="1"/>
    <col min="14853" max="14853" width="19.28515625" style="131" customWidth="1"/>
    <col min="14854" max="14854" width="17.7109375" style="131" customWidth="1"/>
    <col min="14855" max="14855" width="10.85546875" style="131" bestFit="1" customWidth="1"/>
    <col min="14856" max="14856" width="9.85546875" style="131" bestFit="1" customWidth="1"/>
    <col min="14857" max="14857" width="11.85546875" style="131" bestFit="1" customWidth="1"/>
    <col min="14858" max="15104" width="9.140625" style="131"/>
    <col min="15105" max="15105" width="3" style="131" customWidth="1"/>
    <col min="15106" max="15106" width="35.140625" style="131" customWidth="1"/>
    <col min="15107" max="15107" width="8.7109375" style="131" customWidth="1"/>
    <col min="15108" max="15108" width="22.140625" style="131" customWidth="1"/>
    <col min="15109" max="15109" width="19.28515625" style="131" customWidth="1"/>
    <col min="15110" max="15110" width="17.7109375" style="131" customWidth="1"/>
    <col min="15111" max="15111" width="10.85546875" style="131" bestFit="1" customWidth="1"/>
    <col min="15112" max="15112" width="9.85546875" style="131" bestFit="1" customWidth="1"/>
    <col min="15113" max="15113" width="11.85546875" style="131" bestFit="1" customWidth="1"/>
    <col min="15114" max="15360" width="9.140625" style="131"/>
    <col min="15361" max="15361" width="3" style="131" customWidth="1"/>
    <col min="15362" max="15362" width="35.140625" style="131" customWidth="1"/>
    <col min="15363" max="15363" width="8.7109375" style="131" customWidth="1"/>
    <col min="15364" max="15364" width="22.140625" style="131" customWidth="1"/>
    <col min="15365" max="15365" width="19.28515625" style="131" customWidth="1"/>
    <col min="15366" max="15366" width="17.7109375" style="131" customWidth="1"/>
    <col min="15367" max="15367" width="10.85546875" style="131" bestFit="1" customWidth="1"/>
    <col min="15368" max="15368" width="9.85546875" style="131" bestFit="1" customWidth="1"/>
    <col min="15369" max="15369" width="11.85546875" style="131" bestFit="1" customWidth="1"/>
    <col min="15370" max="15616" width="9.140625" style="131"/>
    <col min="15617" max="15617" width="3" style="131" customWidth="1"/>
    <col min="15618" max="15618" width="35.140625" style="131" customWidth="1"/>
    <col min="15619" max="15619" width="8.7109375" style="131" customWidth="1"/>
    <col min="15620" max="15620" width="22.140625" style="131" customWidth="1"/>
    <col min="15621" max="15621" width="19.28515625" style="131" customWidth="1"/>
    <col min="15622" max="15622" width="17.7109375" style="131" customWidth="1"/>
    <col min="15623" max="15623" width="10.85546875" style="131" bestFit="1" customWidth="1"/>
    <col min="15624" max="15624" width="9.85546875" style="131" bestFit="1" customWidth="1"/>
    <col min="15625" max="15625" width="11.85546875" style="131" bestFit="1" customWidth="1"/>
    <col min="15626" max="15872" width="9.140625" style="131"/>
    <col min="15873" max="15873" width="3" style="131" customWidth="1"/>
    <col min="15874" max="15874" width="35.140625" style="131" customWidth="1"/>
    <col min="15875" max="15875" width="8.7109375" style="131" customWidth="1"/>
    <col min="15876" max="15876" width="22.140625" style="131" customWidth="1"/>
    <col min="15877" max="15877" width="19.28515625" style="131" customWidth="1"/>
    <col min="15878" max="15878" width="17.7109375" style="131" customWidth="1"/>
    <col min="15879" max="15879" width="10.85546875" style="131" bestFit="1" customWidth="1"/>
    <col min="15880" max="15880" width="9.85546875" style="131" bestFit="1" customWidth="1"/>
    <col min="15881" max="15881" width="11.85546875" style="131" bestFit="1" customWidth="1"/>
    <col min="15882" max="16128" width="9.140625" style="131"/>
    <col min="16129" max="16129" width="3" style="131" customWidth="1"/>
    <col min="16130" max="16130" width="35.140625" style="131" customWidth="1"/>
    <col min="16131" max="16131" width="8.7109375" style="131" customWidth="1"/>
    <col min="16132" max="16132" width="22.140625" style="131" customWidth="1"/>
    <col min="16133" max="16133" width="19.28515625" style="131" customWidth="1"/>
    <col min="16134" max="16134" width="17.7109375" style="131" customWidth="1"/>
    <col min="16135" max="16135" width="10.85546875" style="131" bestFit="1" customWidth="1"/>
    <col min="16136" max="16136" width="9.85546875" style="131" bestFit="1" customWidth="1"/>
    <col min="16137" max="16137" width="11.85546875" style="131" bestFit="1" customWidth="1"/>
    <col min="16138" max="16384" width="9.140625" style="131"/>
  </cols>
  <sheetData>
    <row r="1" spans="1:9" ht="18">
      <c r="B1" s="267" t="s">
        <v>0</v>
      </c>
      <c r="C1" s="267"/>
      <c r="D1" s="267"/>
      <c r="E1" s="267"/>
      <c r="F1" s="268"/>
      <c r="H1" s="269"/>
      <c r="I1" s="269"/>
    </row>
    <row r="2" spans="1:9" ht="18">
      <c r="B2" s="267" t="s">
        <v>313</v>
      </c>
      <c r="C2" s="267"/>
      <c r="D2" s="267"/>
      <c r="E2" s="267"/>
      <c r="F2" s="267"/>
      <c r="H2" s="269"/>
      <c r="I2" s="269"/>
    </row>
    <row r="3" spans="1:9" ht="18">
      <c r="B3" s="270" t="s">
        <v>314</v>
      </c>
      <c r="C3" s="271"/>
      <c r="D3" s="272"/>
      <c r="E3" s="268"/>
      <c r="F3" s="268"/>
      <c r="H3" s="269"/>
      <c r="I3" s="269"/>
    </row>
    <row r="4" spans="1:9" ht="18">
      <c r="B4" s="270"/>
      <c r="C4" s="271"/>
      <c r="D4" s="272"/>
      <c r="E4" s="268"/>
      <c r="F4" s="268"/>
      <c r="H4" s="269"/>
      <c r="I4" s="269"/>
    </row>
    <row r="5" spans="1:9" ht="18">
      <c r="B5" s="270"/>
      <c r="C5" s="271"/>
      <c r="D5" s="272"/>
      <c r="E5" s="268"/>
      <c r="F5" s="268"/>
      <c r="H5" s="269"/>
      <c r="I5" s="269"/>
    </row>
    <row r="6" spans="1:9" ht="17.100000000000001" customHeight="1">
      <c r="B6" s="273" t="s">
        <v>315</v>
      </c>
      <c r="C6" s="274"/>
      <c r="D6" s="274"/>
      <c r="E6" s="275"/>
      <c r="F6" s="275"/>
      <c r="H6" s="269"/>
      <c r="I6" s="269"/>
    </row>
    <row r="7" spans="1:9">
      <c r="B7" s="276" t="s">
        <v>41</v>
      </c>
      <c r="C7" s="277" t="s">
        <v>20</v>
      </c>
      <c r="D7" s="278" t="s">
        <v>316</v>
      </c>
      <c r="E7" s="279" t="s">
        <v>317</v>
      </c>
      <c r="F7" s="279" t="s">
        <v>318</v>
      </c>
      <c r="H7" s="269"/>
      <c r="I7" s="269"/>
    </row>
    <row r="8" spans="1:9" ht="17.100000000000001" customHeight="1">
      <c r="B8" s="280" t="s">
        <v>29</v>
      </c>
      <c r="C8" s="281"/>
      <c r="D8" s="281"/>
      <c r="E8" s="281"/>
      <c r="F8" s="282"/>
    </row>
    <row r="9" spans="1:9" ht="17.100000000000001" customHeight="1">
      <c r="A9" s="132"/>
      <c r="B9" s="283" t="s">
        <v>319</v>
      </c>
      <c r="C9" s="283" t="s">
        <v>257</v>
      </c>
      <c r="D9" s="284">
        <v>6</v>
      </c>
      <c r="E9" s="285">
        <v>500000</v>
      </c>
      <c r="F9" s="285">
        <v>368908.13</v>
      </c>
    </row>
    <row r="10" spans="1:9" ht="17.100000000000001" customHeight="1">
      <c r="A10" s="132"/>
      <c r="B10" s="286" t="s">
        <v>320</v>
      </c>
      <c r="C10" s="287"/>
      <c r="D10" s="284">
        <f>SUM(D9)</f>
        <v>6</v>
      </c>
      <c r="E10" s="285">
        <f>SUM(E9)</f>
        <v>500000</v>
      </c>
      <c r="F10" s="285">
        <f>SUM(F9)</f>
        <v>368908.13</v>
      </c>
    </row>
    <row r="11" spans="1:9">
      <c r="A11" s="132"/>
      <c r="B11" s="288" t="s">
        <v>40</v>
      </c>
      <c r="C11" s="289"/>
      <c r="D11" s="284">
        <f>D10</f>
        <v>6</v>
      </c>
      <c r="E11" s="284">
        <f>E10</f>
        <v>500000</v>
      </c>
      <c r="F11" s="284">
        <f>F10</f>
        <v>368908.13</v>
      </c>
    </row>
    <row r="12" spans="1:9">
      <c r="A12" s="132"/>
      <c r="B12" s="290"/>
      <c r="C12" s="290"/>
      <c r="D12" s="291"/>
      <c r="E12" s="292"/>
      <c r="F12" s="292"/>
    </row>
    <row r="13" spans="1:9">
      <c r="A13" s="132"/>
      <c r="B13" s="132"/>
      <c r="D13" s="293"/>
      <c r="E13" s="294"/>
      <c r="F13" s="294"/>
    </row>
    <row r="14" spans="1:9" ht="18.75">
      <c r="A14" s="132"/>
      <c r="B14" s="295" t="s">
        <v>321</v>
      </c>
      <c r="C14" s="296"/>
      <c r="D14" s="297"/>
      <c r="E14" s="298"/>
      <c r="F14" s="299"/>
    </row>
    <row r="15" spans="1:9" ht="31.5">
      <c r="A15" s="132"/>
      <c r="B15" s="300" t="s">
        <v>41</v>
      </c>
      <c r="C15" s="277" t="s">
        <v>20</v>
      </c>
      <c r="D15" s="301" t="s">
        <v>316</v>
      </c>
      <c r="E15" s="302" t="s">
        <v>317</v>
      </c>
      <c r="F15" s="302" t="s">
        <v>318</v>
      </c>
    </row>
    <row r="16" spans="1:9">
      <c r="A16" s="132"/>
      <c r="B16" s="280" t="s">
        <v>29</v>
      </c>
      <c r="C16" s="281"/>
      <c r="D16" s="281"/>
      <c r="E16" s="281"/>
      <c r="F16" s="282"/>
    </row>
    <row r="17" spans="1:6" ht="17.100000000000001" customHeight="1">
      <c r="A17" s="303"/>
      <c r="B17" s="304" t="s">
        <v>322</v>
      </c>
      <c r="C17" s="304" t="s">
        <v>109</v>
      </c>
      <c r="D17" s="284">
        <v>22</v>
      </c>
      <c r="E17" s="304">
        <v>50000000</v>
      </c>
      <c r="F17" s="304">
        <v>103000000</v>
      </c>
    </row>
    <row r="18" spans="1:6">
      <c r="A18" s="303"/>
      <c r="B18" s="305" t="s">
        <v>320</v>
      </c>
      <c r="C18" s="306"/>
      <c r="D18" s="284">
        <f>SUM(D17)</f>
        <v>22</v>
      </c>
      <c r="E18" s="304">
        <f>SUM(E17)</f>
        <v>50000000</v>
      </c>
      <c r="F18" s="304">
        <f>SUM(F17)</f>
        <v>103000000</v>
      </c>
    </row>
    <row r="19" spans="1:6">
      <c r="A19" s="303"/>
      <c r="B19" s="307" t="s">
        <v>40</v>
      </c>
      <c r="C19" s="308"/>
      <c r="D19" s="284">
        <f>D18</f>
        <v>22</v>
      </c>
      <c r="E19" s="284">
        <f>E18</f>
        <v>50000000</v>
      </c>
      <c r="F19" s="284">
        <f>F18</f>
        <v>103000000</v>
      </c>
    </row>
    <row r="20" spans="1:6">
      <c r="A20" s="303"/>
      <c r="B20" s="303"/>
      <c r="C20" s="303"/>
      <c r="D20" s="293"/>
      <c r="E20" s="294"/>
      <c r="F20" s="294"/>
    </row>
    <row r="21" spans="1:6" ht="18.75">
      <c r="A21" s="303"/>
      <c r="B21" s="309" t="s">
        <v>323</v>
      </c>
      <c r="C21" s="303"/>
      <c r="D21" s="293"/>
      <c r="E21" s="294"/>
      <c r="F21" s="294"/>
    </row>
    <row r="22" spans="1:6">
      <c r="A22" s="303"/>
      <c r="B22" s="310" t="s">
        <v>41</v>
      </c>
      <c r="C22" s="311" t="s">
        <v>20</v>
      </c>
      <c r="D22" s="312" t="s">
        <v>316</v>
      </c>
      <c r="E22" s="313" t="s">
        <v>317</v>
      </c>
      <c r="F22" s="313" t="s">
        <v>318</v>
      </c>
    </row>
    <row r="23" spans="1:6">
      <c r="A23" s="303"/>
      <c r="B23" s="314" t="s">
        <v>324</v>
      </c>
      <c r="C23" s="315"/>
      <c r="D23" s="315"/>
      <c r="E23" s="315"/>
      <c r="F23" s="316"/>
    </row>
    <row r="24" spans="1:6">
      <c r="A24" s="303"/>
      <c r="B24" s="304" t="s">
        <v>325</v>
      </c>
      <c r="C24" s="304" t="s">
        <v>36</v>
      </c>
      <c r="D24" s="317">
        <v>8</v>
      </c>
      <c r="E24" s="318">
        <v>5429573</v>
      </c>
      <c r="F24" s="318">
        <v>16505901.92</v>
      </c>
    </row>
    <row r="25" spans="1:6">
      <c r="A25" s="303"/>
      <c r="B25" s="304" t="s">
        <v>326</v>
      </c>
      <c r="C25" s="304"/>
      <c r="D25" s="317">
        <f>SUM(D24)</f>
        <v>8</v>
      </c>
      <c r="E25" s="318">
        <f>SUM(E24)</f>
        <v>5429573</v>
      </c>
      <c r="F25" s="319">
        <f>SUM(F24)</f>
        <v>16505901.92</v>
      </c>
    </row>
    <row r="26" spans="1:6">
      <c r="A26" s="303"/>
      <c r="B26" s="304" t="s">
        <v>40</v>
      </c>
      <c r="C26" s="304"/>
      <c r="D26" s="317">
        <f>D25</f>
        <v>8</v>
      </c>
      <c r="E26" s="317">
        <f>E25</f>
        <v>5429573</v>
      </c>
      <c r="F26" s="317">
        <f>F25</f>
        <v>16505901.92</v>
      </c>
    </row>
    <row r="27" spans="1:6">
      <c r="A27" s="320"/>
      <c r="B27" s="320"/>
      <c r="C27" s="303"/>
      <c r="E27" s="133"/>
      <c r="F27" s="133"/>
    </row>
    <row r="28" spans="1:6">
      <c r="A28" s="320"/>
      <c r="B28" s="320"/>
      <c r="C28" s="303"/>
    </row>
  </sheetData>
  <mergeCells count="8">
    <mergeCell ref="B19:C19"/>
    <mergeCell ref="B23:F23"/>
    <mergeCell ref="B1:E1"/>
    <mergeCell ref="B2:F2"/>
    <mergeCell ref="B6:D6"/>
    <mergeCell ref="B8:F8"/>
    <mergeCell ref="B11:C11"/>
    <mergeCell ref="B16:F16"/>
  </mergeCells>
  <pageMargins left="0.7" right="0" top="0.75" bottom="0" header="0.3" footer="0.3"/>
  <pageSetup paperSize="9" scale="8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21"/>
  <sheetViews>
    <sheetView workbookViewId="0">
      <selection activeCell="B2" sqref="B2:F2"/>
    </sheetView>
  </sheetViews>
  <sheetFormatPr defaultColWidth="9.140625" defaultRowHeight="16.5" customHeight="1"/>
  <cols>
    <col min="1" max="1" width="1.7109375" style="2" customWidth="1"/>
    <col min="2" max="2" width="33" style="1" customWidth="1"/>
    <col min="3" max="3" width="9.7109375" style="1" customWidth="1"/>
    <col min="4" max="4" width="11.85546875" style="1" customWidth="1"/>
    <col min="5" max="5" width="11.5703125" style="1" customWidth="1"/>
    <col min="6" max="6" width="19.140625" style="1" customWidth="1"/>
    <col min="7" max="16384" width="9.140625" style="2"/>
  </cols>
  <sheetData>
    <row r="1" spans="1:6" ht="27.95" customHeight="1">
      <c r="A1" s="9"/>
      <c r="B1" s="261" t="s">
        <v>0</v>
      </c>
      <c r="C1" s="261"/>
      <c r="D1" s="10"/>
      <c r="E1" s="10"/>
      <c r="F1" s="10"/>
    </row>
    <row r="2" spans="1:6" ht="27.95" customHeight="1">
      <c r="A2" s="9"/>
      <c r="B2" s="264" t="s">
        <v>304</v>
      </c>
      <c r="C2" s="264"/>
      <c r="D2" s="264"/>
      <c r="E2" s="264"/>
      <c r="F2" s="264"/>
    </row>
    <row r="3" spans="1:6" ht="42.75" customHeight="1">
      <c r="A3" s="6"/>
      <c r="B3" s="262" t="s">
        <v>47</v>
      </c>
      <c r="C3" s="263"/>
      <c r="D3" s="263"/>
      <c r="E3" s="263"/>
      <c r="F3" s="263"/>
    </row>
    <row r="4" spans="1:6" ht="31.5" customHeight="1">
      <c r="A4" s="6"/>
      <c r="B4" s="7" t="s">
        <v>48</v>
      </c>
      <c r="C4" s="8" t="s">
        <v>49</v>
      </c>
      <c r="D4" s="8" t="s">
        <v>20</v>
      </c>
      <c r="E4" s="8" t="s">
        <v>50</v>
      </c>
      <c r="F4" s="8" t="s">
        <v>51</v>
      </c>
    </row>
    <row r="5" spans="1:6" ht="20.100000000000001" customHeight="1">
      <c r="A5" s="6"/>
      <c r="B5" s="83" t="s">
        <v>99</v>
      </c>
      <c r="C5" s="84" t="s">
        <v>52</v>
      </c>
      <c r="D5" s="85" t="s">
        <v>53</v>
      </c>
      <c r="E5" s="86">
        <v>1030000</v>
      </c>
      <c r="F5" s="87">
        <v>45942</v>
      </c>
    </row>
    <row r="6" spans="1:6" ht="20.100000000000001" customHeight="1">
      <c r="A6" s="6"/>
      <c r="B6" s="83" t="s">
        <v>99</v>
      </c>
      <c r="C6" s="85" t="s">
        <v>59</v>
      </c>
      <c r="D6" s="85" t="s">
        <v>54</v>
      </c>
      <c r="E6" s="86">
        <v>964981</v>
      </c>
      <c r="F6" s="85" t="s">
        <v>55</v>
      </c>
    </row>
    <row r="7" spans="1:6" ht="20.100000000000001" customHeight="1">
      <c r="A7" s="6"/>
      <c r="B7" s="83" t="s">
        <v>102</v>
      </c>
      <c r="C7" s="84" t="s">
        <v>52</v>
      </c>
      <c r="D7" s="85" t="s">
        <v>56</v>
      </c>
      <c r="E7" s="86" t="s">
        <v>57</v>
      </c>
      <c r="F7" s="87">
        <v>45910</v>
      </c>
    </row>
    <row r="8" spans="1:6" ht="20.100000000000001" customHeight="1">
      <c r="A8" s="6"/>
      <c r="B8" s="83" t="s">
        <v>98</v>
      </c>
      <c r="C8" s="84" t="s">
        <v>52</v>
      </c>
      <c r="D8" s="85" t="s">
        <v>58</v>
      </c>
      <c r="E8" s="86">
        <v>984000</v>
      </c>
      <c r="F8" s="87">
        <v>46640</v>
      </c>
    </row>
    <row r="9" spans="1:6" ht="20.100000000000001" customHeight="1">
      <c r="A9" s="6"/>
      <c r="B9" s="83" t="s">
        <v>102</v>
      </c>
      <c r="C9" s="84" t="s">
        <v>59</v>
      </c>
      <c r="D9" s="88" t="s">
        <v>60</v>
      </c>
      <c r="E9" s="86" t="s">
        <v>57</v>
      </c>
      <c r="F9" s="89" t="s">
        <v>57</v>
      </c>
    </row>
    <row r="10" spans="1:6" ht="20.100000000000001" customHeight="1">
      <c r="A10" s="6"/>
      <c r="B10" s="83" t="s">
        <v>98</v>
      </c>
      <c r="C10" s="84" t="s">
        <v>59</v>
      </c>
      <c r="D10" s="88" t="s">
        <v>61</v>
      </c>
      <c r="E10" s="86" t="s">
        <v>57</v>
      </c>
      <c r="F10" s="89" t="s">
        <v>57</v>
      </c>
    </row>
    <row r="11" spans="1:6" ht="20.100000000000001" customHeight="1">
      <c r="A11" s="6"/>
      <c r="B11" s="83" t="s">
        <v>102</v>
      </c>
      <c r="C11" s="90" t="s">
        <v>62</v>
      </c>
      <c r="D11" s="88" t="s">
        <v>63</v>
      </c>
      <c r="E11" s="86" t="s">
        <v>57</v>
      </c>
      <c r="F11" s="89" t="s">
        <v>57</v>
      </c>
    </row>
    <row r="12" spans="1:6" ht="20.100000000000001" customHeight="1">
      <c r="A12" s="6"/>
      <c r="B12" s="83" t="s">
        <v>98</v>
      </c>
      <c r="C12" s="90" t="s">
        <v>62</v>
      </c>
      <c r="D12" s="88" t="s">
        <v>64</v>
      </c>
      <c r="E12" s="86" t="s">
        <v>57</v>
      </c>
      <c r="F12" s="89" t="s">
        <v>57</v>
      </c>
    </row>
    <row r="13" spans="1:6" ht="20.100000000000001" customHeight="1">
      <c r="A13" s="6"/>
      <c r="B13" s="83" t="s">
        <v>101</v>
      </c>
      <c r="C13" s="84" t="s">
        <v>52</v>
      </c>
      <c r="D13" s="88" t="s">
        <v>104</v>
      </c>
      <c r="E13" s="86" t="s">
        <v>57</v>
      </c>
      <c r="F13" s="89" t="s">
        <v>57</v>
      </c>
    </row>
    <row r="14" spans="1:6" ht="20.100000000000001" customHeight="1">
      <c r="A14" s="6"/>
      <c r="B14" s="83" t="s">
        <v>100</v>
      </c>
      <c r="C14" s="84" t="s">
        <v>52</v>
      </c>
      <c r="D14" s="88" t="s">
        <v>105</v>
      </c>
      <c r="E14" s="86" t="s">
        <v>57</v>
      </c>
      <c r="F14" s="89" t="s">
        <v>57</v>
      </c>
    </row>
    <row r="15" spans="1:6" ht="20.100000000000001" customHeight="1">
      <c r="A15" s="6"/>
      <c r="B15" s="83" t="s">
        <v>101</v>
      </c>
      <c r="C15" s="84" t="s">
        <v>59</v>
      </c>
      <c r="D15" s="88" t="s">
        <v>227</v>
      </c>
      <c r="E15" s="123">
        <v>503650</v>
      </c>
      <c r="F15" s="89" t="s">
        <v>57</v>
      </c>
    </row>
    <row r="16" spans="1:6" ht="20.100000000000001" customHeight="1">
      <c r="B16" s="83" t="s">
        <v>100</v>
      </c>
      <c r="C16" s="84" t="s">
        <v>59</v>
      </c>
      <c r="D16" s="88" t="s">
        <v>103</v>
      </c>
      <c r="E16" s="86">
        <v>1026082</v>
      </c>
      <c r="F16" s="89" t="s">
        <v>57</v>
      </c>
    </row>
    <row r="17" spans="1:6" ht="20.100000000000001" customHeight="1">
      <c r="A17" s="6"/>
      <c r="B17" s="83" t="s">
        <v>101</v>
      </c>
      <c r="C17" s="90" t="s">
        <v>62</v>
      </c>
      <c r="D17" s="88" t="s">
        <v>230</v>
      </c>
      <c r="E17" s="86" t="s">
        <v>57</v>
      </c>
      <c r="F17" s="89" t="s">
        <v>57</v>
      </c>
    </row>
    <row r="18" spans="1:6" ht="20.100000000000001" customHeight="1">
      <c r="A18" s="6"/>
      <c r="B18" s="83" t="s">
        <v>100</v>
      </c>
      <c r="C18" s="90" t="s">
        <v>62</v>
      </c>
      <c r="D18" s="88" t="s">
        <v>231</v>
      </c>
      <c r="E18" s="86" t="s">
        <v>57</v>
      </c>
      <c r="F18" s="89" t="s">
        <v>57</v>
      </c>
    </row>
    <row r="19" spans="1:6" ht="20.100000000000001" customHeight="1">
      <c r="A19" s="6"/>
      <c r="B19" s="83" t="s">
        <v>268</v>
      </c>
      <c r="C19" s="90" t="s">
        <v>52</v>
      </c>
      <c r="D19" s="88" t="s">
        <v>270</v>
      </c>
      <c r="E19" s="86" t="s">
        <v>57</v>
      </c>
      <c r="F19" s="89" t="s">
        <v>57</v>
      </c>
    </row>
    <row r="20" spans="1:6" ht="20.100000000000001" customHeight="1">
      <c r="A20" s="6"/>
      <c r="B20" s="83" t="s">
        <v>269</v>
      </c>
      <c r="C20" s="90" t="s">
        <v>59</v>
      </c>
      <c r="D20" s="88" t="s">
        <v>271</v>
      </c>
      <c r="E20" s="86" t="s">
        <v>57</v>
      </c>
      <c r="F20" s="89" t="s">
        <v>57</v>
      </c>
    </row>
    <row r="21" spans="1:6" ht="20.100000000000001" customHeight="1">
      <c r="A21" s="6"/>
      <c r="B21" s="83" t="s">
        <v>268</v>
      </c>
      <c r="C21" s="90" t="s">
        <v>59</v>
      </c>
      <c r="D21" s="88" t="s">
        <v>272</v>
      </c>
      <c r="E21" s="86" t="s">
        <v>57</v>
      </c>
      <c r="F21" s="89" t="s">
        <v>57</v>
      </c>
    </row>
  </sheetData>
  <mergeCells count="3">
    <mergeCell ref="B1:C1"/>
    <mergeCell ref="B3:F3"/>
    <mergeCell ref="B2:F2"/>
  </mergeCells>
  <phoneticPr fontId="3" type="noConversion"/>
  <pageMargins left="0.70866141732283505" right="0.31496062992126" top="0.74803149606299202" bottom="0.74803149606299202" header="0.31496062992126" footer="0.31496062992126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11" sqref="C11"/>
    </sheetView>
  </sheetViews>
  <sheetFormatPr defaultRowHeight="15"/>
  <cols>
    <col min="1" max="1" width="36.85546875" style="3" customWidth="1"/>
    <col min="2" max="2" width="14.42578125" style="4" customWidth="1"/>
    <col min="3" max="3" width="89.7109375" customWidth="1"/>
  </cols>
  <sheetData>
    <row r="1" spans="1:3" ht="27.95" customHeight="1">
      <c r="A1" s="265" t="s">
        <v>65</v>
      </c>
      <c r="B1" s="265"/>
      <c r="C1" s="265"/>
    </row>
    <row r="2" spans="1:3" ht="34.5" customHeight="1">
      <c r="A2" s="5" t="s">
        <v>66</v>
      </c>
      <c r="B2" s="16" t="s">
        <v>67</v>
      </c>
      <c r="C2" s="17" t="s">
        <v>68</v>
      </c>
    </row>
    <row r="3" spans="1:3" ht="34.5" customHeight="1">
      <c r="A3" s="18" t="s">
        <v>69</v>
      </c>
      <c r="B3" s="16">
        <v>45515</v>
      </c>
      <c r="C3" s="17" t="s">
        <v>70</v>
      </c>
    </row>
    <row r="4" spans="1:3" ht="34.5" customHeight="1">
      <c r="A4" s="18" t="s">
        <v>71</v>
      </c>
      <c r="B4" s="16">
        <v>45530</v>
      </c>
      <c r="C4" s="17" t="s">
        <v>72</v>
      </c>
    </row>
    <row r="5" spans="1:3" ht="34.5" customHeight="1">
      <c r="A5" s="18" t="s">
        <v>73</v>
      </c>
      <c r="B5" s="16">
        <v>45530</v>
      </c>
      <c r="C5" s="17" t="s">
        <v>74</v>
      </c>
    </row>
    <row r="6" spans="1:3" ht="34.5" customHeight="1">
      <c r="A6" s="5" t="s">
        <v>75</v>
      </c>
      <c r="B6" s="16">
        <v>45530</v>
      </c>
      <c r="C6" s="17" t="s">
        <v>76</v>
      </c>
    </row>
    <row r="7" spans="1:3" ht="34.5" customHeight="1">
      <c r="A7" s="5" t="s">
        <v>77</v>
      </c>
      <c r="B7" s="16">
        <v>45560</v>
      </c>
      <c r="C7" s="17" t="s">
        <v>78</v>
      </c>
    </row>
    <row r="8" spans="1:3" ht="25.5" customHeight="1">
      <c r="A8" s="5" t="s">
        <v>223</v>
      </c>
      <c r="B8" s="16" t="s">
        <v>222</v>
      </c>
      <c r="C8" s="17" t="s">
        <v>224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2025-09-18T10:47:36Z</cp:lastPrinted>
  <dcterms:created xsi:type="dcterms:W3CDTF">2024-09-12T06:50:39Z</dcterms:created>
  <dcterms:modified xsi:type="dcterms:W3CDTF">2025-09-21T10:42:12Z</dcterms:modified>
</cp:coreProperties>
</file>